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esktop\"/>
    </mc:Choice>
  </mc:AlternateContent>
  <xr:revisionPtr revIDLastSave="0" documentId="8_{5F55E30A-138D-4EB6-8F7F-935D9BDA02F1}" xr6:coauthVersionLast="47" xr6:coauthVersionMax="47" xr10:uidLastSave="{00000000-0000-0000-0000-000000000000}"/>
  <bookViews>
    <workbookView xWindow="1080" yWindow="1080" windowWidth="14472" windowHeight="10308" tabRatio="662" xr2:uid="{00000000-000D-0000-FFFF-FFFF00000000}"/>
  </bookViews>
  <sheets>
    <sheet name="Background" sheetId="1" r:id="rId1"/>
    <sheet name="Energy" sheetId="2" r:id="rId2"/>
    <sheet name="Protein" sheetId="3" r:id="rId3"/>
    <sheet name="Fats" sheetId="4" r:id="rId4"/>
    <sheet name="SFA" sheetId="7" r:id="rId5"/>
    <sheet name="MUFA" sheetId="8" r:id="rId6"/>
    <sheet name="PUFA" sheetId="9" r:id="rId7"/>
    <sheet name="Chol" sheetId="10" r:id="rId8"/>
    <sheet name="Carbohydrates" sheetId="6" r:id="rId9"/>
    <sheet name="Fiber" sheetId="11" r:id="rId10"/>
    <sheet name="Alcohol" sheetId="37" r:id="rId11"/>
    <sheet name="Vit A" sheetId="14" r:id="rId12"/>
    <sheet name="Vit D" sheetId="15" r:id="rId13"/>
    <sheet name="Vit E" sheetId="17" r:id="rId14"/>
    <sheet name="Vit B1" sheetId="16" r:id="rId15"/>
    <sheet name="Taul1" sheetId="38" state="hidden" r:id="rId16"/>
    <sheet name="Vit B2" sheetId="18" r:id="rId17"/>
    <sheet name="Vit B3" sheetId="21" r:id="rId18"/>
    <sheet name="Vit B6" sheetId="22" r:id="rId19"/>
    <sheet name="Vit B9" sheetId="23" r:id="rId20"/>
    <sheet name="Vit B12" sheetId="26" r:id="rId21"/>
    <sheet name="Vit C" sheetId="5" r:id="rId22"/>
    <sheet name="Na_Salt" sheetId="24" r:id="rId23"/>
    <sheet name="K" sheetId="30" r:id="rId24"/>
    <sheet name="Ca" sheetId="25" r:id="rId25"/>
    <sheet name="P" sheetId="29" r:id="rId26"/>
    <sheet name="Mg" sheetId="28" r:id="rId27"/>
    <sheet name="Fe" sheetId="33" r:id="rId28"/>
    <sheet name="Zn" sheetId="34" r:id="rId29"/>
    <sheet name="Cu" sheetId="35" r:id="rId30"/>
    <sheet name="Se" sheetId="32" r:id="rId31"/>
    <sheet name="I" sheetId="31" r:id="rId3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9" i="18" l="1"/>
  <c r="AJ19" i="26"/>
  <c r="AJ19" i="22"/>
  <c r="AJ19" i="21"/>
  <c r="AJ19" i="16"/>
  <c r="AJ19" i="14"/>
  <c r="K40" i="24" l="1"/>
  <c r="M40" i="24"/>
  <c r="L81" i="11"/>
  <c r="J81" i="11"/>
  <c r="R60" i="31"/>
  <c r="P60" i="31"/>
  <c r="R57" i="31"/>
  <c r="P57" i="31"/>
  <c r="R51" i="31"/>
  <c r="P51" i="31"/>
  <c r="R49" i="31"/>
  <c r="P49" i="31"/>
  <c r="R39" i="31"/>
  <c r="R82" i="31" s="1"/>
  <c r="P39" i="31"/>
  <c r="P82" i="31" s="1"/>
  <c r="R36" i="31"/>
  <c r="R79" i="31" s="1"/>
  <c r="P36" i="31"/>
  <c r="P79" i="31" s="1"/>
  <c r="R30" i="31"/>
  <c r="R73" i="31" s="1"/>
  <c r="P30" i="31"/>
  <c r="P73" i="31" s="1"/>
  <c r="R28" i="31"/>
  <c r="R71" i="31" s="1"/>
  <c r="P28" i="31"/>
  <c r="P71" i="31" s="1"/>
  <c r="R60" i="32"/>
  <c r="P60" i="32"/>
  <c r="R57" i="32"/>
  <c r="P57" i="32"/>
  <c r="R51" i="32"/>
  <c r="P51" i="32"/>
  <c r="R49" i="32"/>
  <c r="P49" i="32"/>
  <c r="R39" i="32"/>
  <c r="R82" i="32" s="1"/>
  <c r="P39" i="32"/>
  <c r="P82" i="32" s="1"/>
  <c r="R36" i="32"/>
  <c r="R79" i="32" s="1"/>
  <c r="P36" i="32"/>
  <c r="P79" i="32" s="1"/>
  <c r="R30" i="32"/>
  <c r="R73" i="32" s="1"/>
  <c r="P30" i="32"/>
  <c r="P73" i="32" s="1"/>
  <c r="R28" i="32"/>
  <c r="R71" i="32" s="1"/>
  <c r="P28" i="32"/>
  <c r="P71" i="32" s="1"/>
  <c r="R60" i="35"/>
  <c r="P60" i="35"/>
  <c r="R57" i="35"/>
  <c r="P57" i="35"/>
  <c r="R51" i="35"/>
  <c r="P51" i="35"/>
  <c r="R49" i="35"/>
  <c r="P49" i="35"/>
  <c r="R39" i="35"/>
  <c r="R82" i="35" s="1"/>
  <c r="P39" i="35"/>
  <c r="P82" i="35" s="1"/>
  <c r="R36" i="35"/>
  <c r="R79" i="35" s="1"/>
  <c r="P36" i="35"/>
  <c r="P79" i="35" s="1"/>
  <c r="R30" i="35"/>
  <c r="R73" i="35" s="1"/>
  <c r="P30" i="35"/>
  <c r="P73" i="35" s="1"/>
  <c r="R28" i="35"/>
  <c r="R71" i="35" s="1"/>
  <c r="P28" i="35"/>
  <c r="P71" i="35" s="1"/>
  <c r="R60" i="34"/>
  <c r="P60" i="34"/>
  <c r="R57" i="34"/>
  <c r="P57" i="34"/>
  <c r="R51" i="34"/>
  <c r="P51" i="34"/>
  <c r="R49" i="34"/>
  <c r="P49" i="34"/>
  <c r="R39" i="34"/>
  <c r="R82" i="34" s="1"/>
  <c r="P39" i="34"/>
  <c r="P82" i="34" s="1"/>
  <c r="R36" i="34"/>
  <c r="R79" i="34" s="1"/>
  <c r="P36" i="34"/>
  <c r="P79" i="34" s="1"/>
  <c r="R30" i="34"/>
  <c r="R73" i="34" s="1"/>
  <c r="P30" i="34"/>
  <c r="P73" i="34" s="1"/>
  <c r="R28" i="34"/>
  <c r="R71" i="34" s="1"/>
  <c r="P28" i="34"/>
  <c r="P71" i="34" s="1"/>
  <c r="R60" i="30"/>
  <c r="P60" i="30"/>
  <c r="R57" i="30"/>
  <c r="P57" i="30"/>
  <c r="R51" i="30"/>
  <c r="P51" i="30"/>
  <c r="R49" i="30"/>
  <c r="P49" i="30"/>
  <c r="R39" i="30"/>
  <c r="R82" i="30" s="1"/>
  <c r="P39" i="30"/>
  <c r="P82" i="30" s="1"/>
  <c r="R36" i="30"/>
  <c r="R79" i="30" s="1"/>
  <c r="P36" i="30"/>
  <c r="P79" i="30" s="1"/>
  <c r="R30" i="30"/>
  <c r="R73" i="30" s="1"/>
  <c r="P30" i="30"/>
  <c r="P73" i="30" s="1"/>
  <c r="R28" i="30"/>
  <c r="R71" i="30" s="1"/>
  <c r="P28" i="30"/>
  <c r="P71" i="30" s="1"/>
  <c r="R60" i="28"/>
  <c r="P60" i="28"/>
  <c r="R57" i="28"/>
  <c r="P57" i="28"/>
  <c r="R51" i="28"/>
  <c r="P51" i="28"/>
  <c r="R49" i="28"/>
  <c r="P49" i="28"/>
  <c r="R39" i="28"/>
  <c r="R82" i="28" s="1"/>
  <c r="P39" i="28"/>
  <c r="P82" i="28" s="1"/>
  <c r="R36" i="28"/>
  <c r="R79" i="28" s="1"/>
  <c r="P36" i="28"/>
  <c r="P79" i="28" s="1"/>
  <c r="R30" i="28"/>
  <c r="R73" i="28" s="1"/>
  <c r="P30" i="28"/>
  <c r="P73" i="28" s="1"/>
  <c r="R28" i="28"/>
  <c r="R71" i="28" s="1"/>
  <c r="P28" i="28"/>
  <c r="P71" i="28" s="1"/>
  <c r="R60" i="29"/>
  <c r="P60" i="29"/>
  <c r="R57" i="29"/>
  <c r="P57" i="29"/>
  <c r="R51" i="29"/>
  <c r="P51" i="29"/>
  <c r="R49" i="29"/>
  <c r="P49" i="29"/>
  <c r="R39" i="29"/>
  <c r="R82" i="29" s="1"/>
  <c r="P39" i="29"/>
  <c r="P82" i="29" s="1"/>
  <c r="R36" i="29"/>
  <c r="R79" i="29" s="1"/>
  <c r="P36" i="29"/>
  <c r="P79" i="29" s="1"/>
  <c r="R30" i="29"/>
  <c r="R73" i="29" s="1"/>
  <c r="P30" i="29"/>
  <c r="P73" i="29" s="1"/>
  <c r="R28" i="29"/>
  <c r="R71" i="29" s="1"/>
  <c r="P28" i="29"/>
  <c r="P71" i="29" s="1"/>
  <c r="R60" i="25"/>
  <c r="P60" i="25"/>
  <c r="R57" i="25"/>
  <c r="P57" i="25"/>
  <c r="R51" i="25"/>
  <c r="P51" i="25"/>
  <c r="R49" i="25"/>
  <c r="P49" i="25"/>
  <c r="R39" i="25"/>
  <c r="R82" i="25" s="1"/>
  <c r="P39" i="25"/>
  <c r="P82" i="25" s="1"/>
  <c r="R36" i="25"/>
  <c r="R79" i="25" s="1"/>
  <c r="P36" i="25"/>
  <c r="P79" i="25" s="1"/>
  <c r="R30" i="25"/>
  <c r="R73" i="25" s="1"/>
  <c r="P30" i="25"/>
  <c r="P73" i="25" s="1"/>
  <c r="R28" i="25"/>
  <c r="R71" i="25" s="1"/>
  <c r="P28" i="25"/>
  <c r="P71" i="25" s="1"/>
  <c r="R60" i="23"/>
  <c r="P60" i="23"/>
  <c r="R57" i="23"/>
  <c r="P57" i="23"/>
  <c r="R51" i="23"/>
  <c r="P51" i="23"/>
  <c r="R49" i="23"/>
  <c r="P49" i="23"/>
  <c r="R39" i="23"/>
  <c r="R82" i="23" s="1"/>
  <c r="P39" i="23"/>
  <c r="P82" i="23" s="1"/>
  <c r="R36" i="23"/>
  <c r="R79" i="23" s="1"/>
  <c r="P36" i="23"/>
  <c r="P79" i="23" s="1"/>
  <c r="R30" i="23"/>
  <c r="R73" i="23" s="1"/>
  <c r="P30" i="23"/>
  <c r="P73" i="23" s="1"/>
  <c r="R28" i="23"/>
  <c r="R71" i="23" s="1"/>
  <c r="P28" i="23"/>
  <c r="P71" i="23" s="1"/>
  <c r="R60" i="33"/>
  <c r="P60" i="33"/>
  <c r="R57" i="33"/>
  <c r="P57" i="33"/>
  <c r="R51" i="33"/>
  <c r="P51" i="33"/>
  <c r="R49" i="33"/>
  <c r="P49" i="33"/>
  <c r="R39" i="33"/>
  <c r="R82" i="33" s="1"/>
  <c r="P39" i="33"/>
  <c r="P82" i="33" s="1"/>
  <c r="R36" i="33"/>
  <c r="R79" i="33" s="1"/>
  <c r="P36" i="33"/>
  <c r="P79" i="33" s="1"/>
  <c r="R30" i="33"/>
  <c r="R73" i="33" s="1"/>
  <c r="P30" i="33"/>
  <c r="P73" i="33" s="1"/>
  <c r="R28" i="33"/>
  <c r="R71" i="33" s="1"/>
  <c r="P28" i="33"/>
  <c r="P71" i="33" s="1"/>
  <c r="R60" i="5"/>
  <c r="P60" i="5"/>
  <c r="R57" i="5"/>
  <c r="P57" i="5"/>
  <c r="R51" i="5"/>
  <c r="P51" i="5"/>
  <c r="R49" i="5"/>
  <c r="P49" i="5"/>
  <c r="R39" i="5"/>
  <c r="R82" i="5" s="1"/>
  <c r="P39" i="5"/>
  <c r="P82" i="5" s="1"/>
  <c r="R36" i="5"/>
  <c r="R79" i="5" s="1"/>
  <c r="P36" i="5"/>
  <c r="P79" i="5" s="1"/>
  <c r="R30" i="5"/>
  <c r="R73" i="5" s="1"/>
  <c r="P30" i="5"/>
  <c r="P73" i="5" s="1"/>
  <c r="R28" i="5"/>
  <c r="R71" i="5" s="1"/>
  <c r="P28" i="5"/>
  <c r="P71" i="5" s="1"/>
  <c r="R60" i="26"/>
  <c r="P60" i="26"/>
  <c r="R57" i="26"/>
  <c r="P57" i="26"/>
  <c r="R51" i="26"/>
  <c r="P51" i="26"/>
  <c r="R49" i="26"/>
  <c r="P49" i="26"/>
  <c r="R39" i="26"/>
  <c r="R82" i="26" s="1"/>
  <c r="P39" i="26"/>
  <c r="P82" i="26" s="1"/>
  <c r="R36" i="26"/>
  <c r="R79" i="26" s="1"/>
  <c r="P36" i="26"/>
  <c r="P79" i="26" s="1"/>
  <c r="R30" i="26"/>
  <c r="R73" i="26" s="1"/>
  <c r="P30" i="26"/>
  <c r="P73" i="26" s="1"/>
  <c r="R28" i="26"/>
  <c r="R71" i="26" s="1"/>
  <c r="P28" i="26"/>
  <c r="P71" i="26" s="1"/>
  <c r="R60" i="22"/>
  <c r="P60" i="22"/>
  <c r="R57" i="22"/>
  <c r="P57" i="22"/>
  <c r="R51" i="22"/>
  <c r="P51" i="22"/>
  <c r="R49" i="22"/>
  <c r="P49" i="22"/>
  <c r="R39" i="22"/>
  <c r="R82" i="22" s="1"/>
  <c r="P39" i="22"/>
  <c r="P82" i="22" s="1"/>
  <c r="R36" i="22"/>
  <c r="R79" i="22" s="1"/>
  <c r="P36" i="22"/>
  <c r="P79" i="22" s="1"/>
  <c r="R30" i="22"/>
  <c r="R73" i="22" s="1"/>
  <c r="P30" i="22"/>
  <c r="P73" i="22" s="1"/>
  <c r="R28" i="22"/>
  <c r="R71" i="22" s="1"/>
  <c r="P28" i="22"/>
  <c r="P71" i="22" s="1"/>
  <c r="R60" i="21"/>
  <c r="P60" i="21"/>
  <c r="R57" i="21"/>
  <c r="P57" i="21"/>
  <c r="R51" i="21"/>
  <c r="P51" i="21"/>
  <c r="R49" i="21"/>
  <c r="P49" i="21"/>
  <c r="R39" i="21"/>
  <c r="R82" i="21" s="1"/>
  <c r="P39" i="21"/>
  <c r="P82" i="21" s="1"/>
  <c r="R36" i="21"/>
  <c r="R79" i="21" s="1"/>
  <c r="P36" i="21"/>
  <c r="P79" i="21" s="1"/>
  <c r="R30" i="21"/>
  <c r="R73" i="21" s="1"/>
  <c r="P30" i="21"/>
  <c r="P73" i="21" s="1"/>
  <c r="R28" i="21"/>
  <c r="R71" i="21" s="1"/>
  <c r="P28" i="21"/>
  <c r="P71" i="21" s="1"/>
  <c r="R60" i="18"/>
  <c r="P60" i="18"/>
  <c r="R57" i="18"/>
  <c r="P57" i="18"/>
  <c r="R51" i="18"/>
  <c r="P51" i="18"/>
  <c r="R49" i="18"/>
  <c r="P49" i="18"/>
  <c r="R39" i="18"/>
  <c r="R82" i="18" s="1"/>
  <c r="P39" i="18"/>
  <c r="P82" i="18" s="1"/>
  <c r="R36" i="18"/>
  <c r="R79" i="18" s="1"/>
  <c r="P36" i="18"/>
  <c r="P79" i="18" s="1"/>
  <c r="R30" i="18"/>
  <c r="R73" i="18" s="1"/>
  <c r="P30" i="18"/>
  <c r="P73" i="18" s="1"/>
  <c r="R28" i="18"/>
  <c r="R71" i="18" s="1"/>
  <c r="P28" i="18"/>
  <c r="P71" i="18" s="1"/>
  <c r="R60" i="16"/>
  <c r="P60" i="16"/>
  <c r="R57" i="16"/>
  <c r="P57" i="16"/>
  <c r="R51" i="16"/>
  <c r="P51" i="16"/>
  <c r="R49" i="16"/>
  <c r="P49" i="16"/>
  <c r="R39" i="16"/>
  <c r="R82" i="16" s="1"/>
  <c r="P39" i="16"/>
  <c r="P82" i="16" s="1"/>
  <c r="R36" i="16"/>
  <c r="R79" i="16" s="1"/>
  <c r="P36" i="16"/>
  <c r="P79" i="16" s="1"/>
  <c r="R30" i="16"/>
  <c r="R73" i="16" s="1"/>
  <c r="P30" i="16"/>
  <c r="P73" i="16" s="1"/>
  <c r="R28" i="16"/>
  <c r="R71" i="16" s="1"/>
  <c r="P28" i="16"/>
  <c r="P71" i="16" s="1"/>
  <c r="R60" i="17"/>
  <c r="P60" i="17"/>
  <c r="R57" i="17"/>
  <c r="P57" i="17"/>
  <c r="R51" i="17"/>
  <c r="P51" i="17"/>
  <c r="R49" i="17"/>
  <c r="P49" i="17"/>
  <c r="R39" i="17"/>
  <c r="R82" i="17" s="1"/>
  <c r="P39" i="17"/>
  <c r="P82" i="17" s="1"/>
  <c r="R36" i="17"/>
  <c r="R79" i="17" s="1"/>
  <c r="P36" i="17"/>
  <c r="P79" i="17" s="1"/>
  <c r="R30" i="17"/>
  <c r="R73" i="17" s="1"/>
  <c r="P30" i="17"/>
  <c r="P73" i="17" s="1"/>
  <c r="R28" i="17"/>
  <c r="R71" i="17" s="1"/>
  <c r="P28" i="17"/>
  <c r="P71" i="17" s="1"/>
  <c r="R60" i="24"/>
  <c r="P60" i="24"/>
  <c r="R57" i="24"/>
  <c r="P57" i="24"/>
  <c r="R51" i="24"/>
  <c r="P51" i="24"/>
  <c r="R49" i="24"/>
  <c r="P49" i="24"/>
  <c r="R39" i="24"/>
  <c r="R82" i="24" s="1"/>
  <c r="P39" i="24"/>
  <c r="P82" i="24" s="1"/>
  <c r="R36" i="24"/>
  <c r="R79" i="24" s="1"/>
  <c r="P36" i="24"/>
  <c r="P79" i="24" s="1"/>
  <c r="R30" i="24"/>
  <c r="R73" i="24" s="1"/>
  <c r="P30" i="24"/>
  <c r="P73" i="24" s="1"/>
  <c r="R28" i="24"/>
  <c r="R71" i="24" s="1"/>
  <c r="P28" i="24"/>
  <c r="P71" i="24" s="1"/>
  <c r="R60" i="15"/>
  <c r="P60" i="15"/>
  <c r="R57" i="15"/>
  <c r="P57" i="15"/>
  <c r="R51" i="15"/>
  <c r="P51" i="15"/>
  <c r="R49" i="15"/>
  <c r="P49" i="15"/>
  <c r="R39" i="15"/>
  <c r="R82" i="15" s="1"/>
  <c r="P39" i="15"/>
  <c r="P82" i="15" s="1"/>
  <c r="R36" i="15"/>
  <c r="R79" i="15" s="1"/>
  <c r="P36" i="15"/>
  <c r="P79" i="15" s="1"/>
  <c r="R30" i="15"/>
  <c r="R73" i="15" s="1"/>
  <c r="P30" i="15"/>
  <c r="P73" i="15" s="1"/>
  <c r="R28" i="15"/>
  <c r="R71" i="15" s="1"/>
  <c r="P28" i="15"/>
  <c r="P71" i="15" s="1"/>
  <c r="R60" i="14"/>
  <c r="P60" i="14"/>
  <c r="R57" i="14"/>
  <c r="P57" i="14"/>
  <c r="R51" i="14"/>
  <c r="P51" i="14"/>
  <c r="R49" i="14"/>
  <c r="P49" i="14"/>
  <c r="R39" i="14"/>
  <c r="R82" i="14" s="1"/>
  <c r="P39" i="14"/>
  <c r="P82" i="14" s="1"/>
  <c r="R36" i="14"/>
  <c r="R79" i="14" s="1"/>
  <c r="P36" i="14"/>
  <c r="P79" i="14" s="1"/>
  <c r="R30" i="14"/>
  <c r="R73" i="14" s="1"/>
  <c r="P30" i="14"/>
  <c r="P73" i="14" s="1"/>
  <c r="R28" i="14"/>
  <c r="R71" i="14" s="1"/>
  <c r="P28" i="14"/>
  <c r="AF82" i="17"/>
  <c r="AD82" i="17"/>
  <c r="AB82" i="17"/>
  <c r="Z82" i="17"/>
  <c r="M82" i="17"/>
  <c r="K82" i="17"/>
  <c r="AB80" i="17"/>
  <c r="Z80" i="17"/>
  <c r="M80" i="17"/>
  <c r="K80" i="17"/>
  <c r="W79" i="17"/>
  <c r="U79" i="17"/>
  <c r="W77" i="17"/>
  <c r="U77" i="17"/>
  <c r="AB76" i="17"/>
  <c r="Z76" i="17"/>
  <c r="M76" i="17"/>
  <c r="K76" i="17"/>
  <c r="W75" i="17"/>
  <c r="U75" i="17"/>
  <c r="AB73" i="17"/>
  <c r="Z73" i="17"/>
  <c r="W73" i="17"/>
  <c r="U73" i="17"/>
  <c r="M72" i="17"/>
  <c r="K72" i="17"/>
  <c r="AB71" i="17"/>
  <c r="Z71" i="17"/>
  <c r="W71" i="17"/>
  <c r="U71" i="17"/>
  <c r="M71" i="17"/>
  <c r="K71" i="17"/>
  <c r="AF82" i="16"/>
  <c r="AD82" i="16"/>
  <c r="AB82" i="16"/>
  <c r="Z82" i="16"/>
  <c r="M82" i="16"/>
  <c r="K82" i="16"/>
  <c r="AB80" i="16"/>
  <c r="Z80" i="16"/>
  <c r="M80" i="16"/>
  <c r="K80" i="16"/>
  <c r="W79" i="16"/>
  <c r="U79" i="16"/>
  <c r="AL77" i="16"/>
  <c r="AJ77" i="16"/>
  <c r="W77" i="16"/>
  <c r="U77" i="16"/>
  <c r="AB76" i="16"/>
  <c r="Z76" i="16"/>
  <c r="M76" i="16"/>
  <c r="K76" i="16"/>
  <c r="W75" i="16"/>
  <c r="U75" i="16"/>
  <c r="AL74" i="16"/>
  <c r="AJ74" i="16"/>
  <c r="AB73" i="16"/>
  <c r="Z73" i="16"/>
  <c r="W73" i="16"/>
  <c r="U73" i="16"/>
  <c r="M72" i="16"/>
  <c r="K72" i="16"/>
  <c r="AL71" i="16"/>
  <c r="AJ71" i="16"/>
  <c r="AB71" i="16"/>
  <c r="Z71" i="16"/>
  <c r="W71" i="16"/>
  <c r="U71" i="16"/>
  <c r="M71" i="16"/>
  <c r="K71" i="16"/>
  <c r="AF82" i="18"/>
  <c r="AD82" i="18"/>
  <c r="AB82" i="18"/>
  <c r="Z82" i="18"/>
  <c r="M82" i="18"/>
  <c r="K82" i="18"/>
  <c r="AB80" i="18"/>
  <c r="Z80" i="18"/>
  <c r="M80" i="18"/>
  <c r="K80" i="18"/>
  <c r="W79" i="18"/>
  <c r="U79" i="18"/>
  <c r="AL77" i="18"/>
  <c r="AJ77" i="18"/>
  <c r="W77" i="18"/>
  <c r="U77" i="18"/>
  <c r="AB76" i="18"/>
  <c r="Z76" i="18"/>
  <c r="M76" i="18"/>
  <c r="K76" i="18"/>
  <c r="W75" i="18"/>
  <c r="U75" i="18"/>
  <c r="AL74" i="18"/>
  <c r="AJ74" i="18"/>
  <c r="AB73" i="18"/>
  <c r="Z73" i="18"/>
  <c r="W73" i="18"/>
  <c r="U73" i="18"/>
  <c r="M72" i="18"/>
  <c r="K72" i="18"/>
  <c r="AL71" i="18"/>
  <c r="AJ71" i="18"/>
  <c r="AB71" i="18"/>
  <c r="Z71" i="18"/>
  <c r="W71" i="18"/>
  <c r="U71" i="18"/>
  <c r="M71" i="18"/>
  <c r="K71" i="18"/>
  <c r="AF82" i="21"/>
  <c r="AD82" i="21"/>
  <c r="AB82" i="21"/>
  <c r="Z82" i="21"/>
  <c r="M82" i="21"/>
  <c r="K82" i="21"/>
  <c r="AB80" i="21"/>
  <c r="Z80" i="21"/>
  <c r="M80" i="21"/>
  <c r="K80" i="21"/>
  <c r="W79" i="21"/>
  <c r="U79" i="21"/>
  <c r="AL77" i="21"/>
  <c r="AJ77" i="21"/>
  <c r="W77" i="21"/>
  <c r="U77" i="21"/>
  <c r="AB76" i="21"/>
  <c r="Z76" i="21"/>
  <c r="M76" i="21"/>
  <c r="K76" i="21"/>
  <c r="W75" i="21"/>
  <c r="U75" i="21"/>
  <c r="AL74" i="21"/>
  <c r="AJ74" i="21"/>
  <c r="AB73" i="21"/>
  <c r="Z73" i="21"/>
  <c r="W73" i="21"/>
  <c r="U73" i="21"/>
  <c r="M72" i="21"/>
  <c r="K72" i="21"/>
  <c r="AL71" i="21"/>
  <c r="AJ71" i="21"/>
  <c r="AB71" i="21"/>
  <c r="Z71" i="21"/>
  <c r="W71" i="21"/>
  <c r="U71" i="21"/>
  <c r="M71" i="21"/>
  <c r="K71" i="21"/>
  <c r="AF82" i="22"/>
  <c r="AD82" i="22"/>
  <c r="AB82" i="22"/>
  <c r="Z82" i="22"/>
  <c r="M82" i="22"/>
  <c r="K82" i="22"/>
  <c r="AB80" i="22"/>
  <c r="Z80" i="22"/>
  <c r="M80" i="22"/>
  <c r="K80" i="22"/>
  <c r="W79" i="22"/>
  <c r="U79" i="22"/>
  <c r="AL77" i="22"/>
  <c r="AJ77" i="22"/>
  <c r="W77" i="22"/>
  <c r="U77" i="22"/>
  <c r="AB76" i="22"/>
  <c r="Z76" i="22"/>
  <c r="M76" i="22"/>
  <c r="K76" i="22"/>
  <c r="W75" i="22"/>
  <c r="U75" i="22"/>
  <c r="AL74" i="22"/>
  <c r="AJ74" i="22"/>
  <c r="AB73" i="22"/>
  <c r="Z73" i="22"/>
  <c r="W73" i="22"/>
  <c r="U73" i="22"/>
  <c r="M72" i="22"/>
  <c r="K72" i="22"/>
  <c r="AL71" i="22"/>
  <c r="AJ71" i="22"/>
  <c r="AB71" i="22"/>
  <c r="Z71" i="22"/>
  <c r="W71" i="22"/>
  <c r="U71" i="22"/>
  <c r="M71" i="22"/>
  <c r="K71" i="22"/>
  <c r="AF82" i="23"/>
  <c r="AD82" i="23"/>
  <c r="AB82" i="23"/>
  <c r="Z82" i="23"/>
  <c r="M82" i="23"/>
  <c r="K82" i="23"/>
  <c r="AB80" i="23"/>
  <c r="Z80" i="23"/>
  <c r="M80" i="23"/>
  <c r="K80" i="23"/>
  <c r="W79" i="23"/>
  <c r="U79" i="23"/>
  <c r="W77" i="23"/>
  <c r="U77" i="23"/>
  <c r="AB76" i="23"/>
  <c r="Z76" i="23"/>
  <c r="M76" i="23"/>
  <c r="K76" i="23"/>
  <c r="W75" i="23"/>
  <c r="U75" i="23"/>
  <c r="AB73" i="23"/>
  <c r="Z73" i="23"/>
  <c r="W73" i="23"/>
  <c r="U73" i="23"/>
  <c r="M72" i="23"/>
  <c r="K72" i="23"/>
  <c r="AB71" i="23"/>
  <c r="Z71" i="23"/>
  <c r="W71" i="23"/>
  <c r="U71" i="23"/>
  <c r="M71" i="23"/>
  <c r="K71" i="23"/>
  <c r="AF82" i="26"/>
  <c r="AD82" i="26"/>
  <c r="AB82" i="26"/>
  <c r="Z82" i="26"/>
  <c r="M82" i="26"/>
  <c r="K82" i="26"/>
  <c r="AB80" i="26"/>
  <c r="Z80" i="26"/>
  <c r="M80" i="26"/>
  <c r="K80" i="26"/>
  <c r="W79" i="26"/>
  <c r="U79" i="26"/>
  <c r="AL77" i="26"/>
  <c r="AJ77" i="26"/>
  <c r="W77" i="26"/>
  <c r="U77" i="26"/>
  <c r="AB76" i="26"/>
  <c r="Z76" i="26"/>
  <c r="M76" i="26"/>
  <c r="K76" i="26"/>
  <c r="W75" i="26"/>
  <c r="U75" i="26"/>
  <c r="AL74" i="26"/>
  <c r="AJ74" i="26"/>
  <c r="AB73" i="26"/>
  <c r="Z73" i="26"/>
  <c r="W73" i="26"/>
  <c r="U73" i="26"/>
  <c r="M72" i="26"/>
  <c r="K72" i="26"/>
  <c r="AL71" i="26"/>
  <c r="AJ71" i="26"/>
  <c r="AB71" i="26"/>
  <c r="Z71" i="26"/>
  <c r="W71" i="26"/>
  <c r="U71" i="26"/>
  <c r="M71" i="26"/>
  <c r="K71" i="26"/>
  <c r="AF82" i="5"/>
  <c r="AD82" i="5"/>
  <c r="AB82" i="5"/>
  <c r="Z82" i="5"/>
  <c r="M82" i="5"/>
  <c r="K82" i="5"/>
  <c r="AB80" i="5"/>
  <c r="Z80" i="5"/>
  <c r="M80" i="5"/>
  <c r="K80" i="5"/>
  <c r="W79" i="5"/>
  <c r="U79" i="5"/>
  <c r="W77" i="5"/>
  <c r="U77" i="5"/>
  <c r="AB76" i="5"/>
  <c r="Z76" i="5"/>
  <c r="M76" i="5"/>
  <c r="K76" i="5"/>
  <c r="W75" i="5"/>
  <c r="U75" i="5"/>
  <c r="AB73" i="5"/>
  <c r="Z73" i="5"/>
  <c r="W73" i="5"/>
  <c r="U73" i="5"/>
  <c r="M72" i="5"/>
  <c r="K72" i="5"/>
  <c r="AB71" i="5"/>
  <c r="Z71" i="5"/>
  <c r="W71" i="5"/>
  <c r="U71" i="5"/>
  <c r="M71" i="5"/>
  <c r="K71" i="5"/>
  <c r="AF82" i="24"/>
  <c r="AD82" i="24"/>
  <c r="AB82" i="24"/>
  <c r="Z82" i="24"/>
  <c r="M82" i="24"/>
  <c r="K82" i="24"/>
  <c r="AB80" i="24"/>
  <c r="Z80" i="24"/>
  <c r="M80" i="24"/>
  <c r="K80" i="24"/>
  <c r="W79" i="24"/>
  <c r="U79" i="24"/>
  <c r="W77" i="24"/>
  <c r="U77" i="24"/>
  <c r="AB76" i="24"/>
  <c r="Z76" i="24"/>
  <c r="M76" i="24"/>
  <c r="K76" i="24"/>
  <c r="W75" i="24"/>
  <c r="U75" i="24"/>
  <c r="AB73" i="24"/>
  <c r="Z73" i="24"/>
  <c r="W73" i="24"/>
  <c r="U73" i="24"/>
  <c r="M72" i="24"/>
  <c r="K72" i="24"/>
  <c r="AB71" i="24"/>
  <c r="Z71" i="24"/>
  <c r="W71" i="24"/>
  <c r="U71" i="24"/>
  <c r="M71" i="24"/>
  <c r="K71" i="24"/>
  <c r="AF82" i="30"/>
  <c r="AD82" i="30"/>
  <c r="AB82" i="30"/>
  <c r="Z82" i="30"/>
  <c r="M82" i="30"/>
  <c r="K82" i="30"/>
  <c r="AB80" i="30"/>
  <c r="Z80" i="30"/>
  <c r="M80" i="30"/>
  <c r="K80" i="30"/>
  <c r="W79" i="30"/>
  <c r="U79" i="30"/>
  <c r="W77" i="30"/>
  <c r="U77" i="30"/>
  <c r="AB76" i="30"/>
  <c r="Z76" i="30"/>
  <c r="M76" i="30"/>
  <c r="K76" i="30"/>
  <c r="W75" i="30"/>
  <c r="U75" i="30"/>
  <c r="AB73" i="30"/>
  <c r="Z73" i="30"/>
  <c r="W73" i="30"/>
  <c r="U73" i="30"/>
  <c r="M72" i="30"/>
  <c r="K72" i="30"/>
  <c r="AB71" i="30"/>
  <c r="Z71" i="30"/>
  <c r="W71" i="30"/>
  <c r="U71" i="30"/>
  <c r="M71" i="30"/>
  <c r="K71" i="30"/>
  <c r="AF82" i="25"/>
  <c r="AD82" i="25"/>
  <c r="AB82" i="25"/>
  <c r="Z82" i="25"/>
  <c r="M82" i="25"/>
  <c r="K82" i="25"/>
  <c r="AB80" i="25"/>
  <c r="Z80" i="25"/>
  <c r="M80" i="25"/>
  <c r="K80" i="25"/>
  <c r="W79" i="25"/>
  <c r="U79" i="25"/>
  <c r="W77" i="25"/>
  <c r="U77" i="25"/>
  <c r="AB76" i="25"/>
  <c r="Z76" i="25"/>
  <c r="M76" i="25"/>
  <c r="K76" i="25"/>
  <c r="W75" i="25"/>
  <c r="U75" i="25"/>
  <c r="AB73" i="25"/>
  <c r="Z73" i="25"/>
  <c r="W73" i="25"/>
  <c r="U73" i="25"/>
  <c r="M72" i="25"/>
  <c r="K72" i="25"/>
  <c r="AB71" i="25"/>
  <c r="Z71" i="25"/>
  <c r="W71" i="25"/>
  <c r="U71" i="25"/>
  <c r="M71" i="25"/>
  <c r="K71" i="25"/>
  <c r="AF82" i="29"/>
  <c r="AD82" i="29"/>
  <c r="AB82" i="29"/>
  <c r="Z82" i="29"/>
  <c r="M82" i="29"/>
  <c r="K82" i="29"/>
  <c r="AB80" i="29"/>
  <c r="Z80" i="29"/>
  <c r="M80" i="29"/>
  <c r="K80" i="29"/>
  <c r="W79" i="29"/>
  <c r="U79" i="29"/>
  <c r="AL77" i="29"/>
  <c r="AJ77" i="29"/>
  <c r="W77" i="29"/>
  <c r="U77" i="29"/>
  <c r="AB76" i="29"/>
  <c r="Z76" i="29"/>
  <c r="M76" i="29"/>
  <c r="K76" i="29"/>
  <c r="W75" i="29"/>
  <c r="U75" i="29"/>
  <c r="AL74" i="29"/>
  <c r="AJ74" i="29"/>
  <c r="AB73" i="29"/>
  <c r="Z73" i="29"/>
  <c r="W73" i="29"/>
  <c r="U73" i="29"/>
  <c r="M72" i="29"/>
  <c r="K72" i="29"/>
  <c r="AL71" i="29"/>
  <c r="AJ71" i="29"/>
  <c r="AB71" i="29"/>
  <c r="Z71" i="29"/>
  <c r="W71" i="29"/>
  <c r="U71" i="29"/>
  <c r="M71" i="29"/>
  <c r="K71" i="29"/>
  <c r="AF82" i="28"/>
  <c r="AD82" i="28"/>
  <c r="AB82" i="28"/>
  <c r="Z82" i="28"/>
  <c r="M82" i="28"/>
  <c r="K82" i="28"/>
  <c r="AB80" i="28"/>
  <c r="Z80" i="28"/>
  <c r="M80" i="28"/>
  <c r="K80" i="28"/>
  <c r="W79" i="28"/>
  <c r="U79" i="28"/>
  <c r="W77" i="28"/>
  <c r="U77" i="28"/>
  <c r="AB76" i="28"/>
  <c r="Z76" i="28"/>
  <c r="M76" i="28"/>
  <c r="K76" i="28"/>
  <c r="W75" i="28"/>
  <c r="U75" i="28"/>
  <c r="AB73" i="28"/>
  <c r="Z73" i="28"/>
  <c r="W73" i="28"/>
  <c r="U73" i="28"/>
  <c r="M72" i="28"/>
  <c r="K72" i="28"/>
  <c r="AB71" i="28"/>
  <c r="Z71" i="28"/>
  <c r="W71" i="28"/>
  <c r="U71" i="28"/>
  <c r="M71" i="28"/>
  <c r="K71" i="28"/>
  <c r="AF82" i="33"/>
  <c r="AD82" i="33"/>
  <c r="AB82" i="33"/>
  <c r="Z82" i="33"/>
  <c r="M82" i="33"/>
  <c r="K82" i="33"/>
  <c r="AB80" i="33"/>
  <c r="Z80" i="33"/>
  <c r="M80" i="33"/>
  <c r="K80" i="33"/>
  <c r="W79" i="33"/>
  <c r="U79" i="33"/>
  <c r="W77" i="33"/>
  <c r="U77" i="33"/>
  <c r="AB76" i="33"/>
  <c r="Z76" i="33"/>
  <c r="M76" i="33"/>
  <c r="K76" i="33"/>
  <c r="W75" i="33"/>
  <c r="U75" i="33"/>
  <c r="AB73" i="33"/>
  <c r="Z73" i="33"/>
  <c r="W73" i="33"/>
  <c r="U73" i="33"/>
  <c r="M72" i="33"/>
  <c r="K72" i="33"/>
  <c r="AB71" i="33"/>
  <c r="Z71" i="33"/>
  <c r="W71" i="33"/>
  <c r="U71" i="33"/>
  <c r="M71" i="33"/>
  <c r="K71" i="33"/>
  <c r="AF82" i="34"/>
  <c r="AD82" i="34"/>
  <c r="AB82" i="34"/>
  <c r="Z82" i="34"/>
  <c r="M82" i="34"/>
  <c r="K82" i="34"/>
  <c r="AB80" i="34"/>
  <c r="Z80" i="34"/>
  <c r="M80" i="34"/>
  <c r="K80" i="34"/>
  <c r="W79" i="34"/>
  <c r="U79" i="34"/>
  <c r="AL77" i="34"/>
  <c r="AJ77" i="34"/>
  <c r="W77" i="34"/>
  <c r="U77" i="34"/>
  <c r="AB76" i="34"/>
  <c r="Z76" i="34"/>
  <c r="M76" i="34"/>
  <c r="K76" i="34"/>
  <c r="W75" i="34"/>
  <c r="U75" i="34"/>
  <c r="AL74" i="34"/>
  <c r="AJ74" i="34"/>
  <c r="AB73" i="34"/>
  <c r="Z73" i="34"/>
  <c r="W73" i="34"/>
  <c r="U73" i="34"/>
  <c r="M72" i="34"/>
  <c r="K72" i="34"/>
  <c r="AL71" i="34"/>
  <c r="AJ71" i="34"/>
  <c r="AB71" i="34"/>
  <c r="Z71" i="34"/>
  <c r="W71" i="34"/>
  <c r="U71" i="34"/>
  <c r="M71" i="34"/>
  <c r="K71" i="34"/>
  <c r="AF82" i="35"/>
  <c r="AD82" i="35"/>
  <c r="AB82" i="35"/>
  <c r="Z82" i="35"/>
  <c r="M82" i="35"/>
  <c r="K82" i="35"/>
  <c r="AB80" i="35"/>
  <c r="Z80" i="35"/>
  <c r="M80" i="35"/>
  <c r="K80" i="35"/>
  <c r="W79" i="35"/>
  <c r="U79" i="35"/>
  <c r="AL77" i="35"/>
  <c r="AJ77" i="35"/>
  <c r="W77" i="35"/>
  <c r="U77" i="35"/>
  <c r="AB76" i="35"/>
  <c r="Z76" i="35"/>
  <c r="M76" i="35"/>
  <c r="K76" i="35"/>
  <c r="W75" i="35"/>
  <c r="U75" i="35"/>
  <c r="AL74" i="35"/>
  <c r="AJ74" i="35"/>
  <c r="AB73" i="35"/>
  <c r="Z73" i="35"/>
  <c r="W73" i="35"/>
  <c r="U73" i="35"/>
  <c r="M72" i="35"/>
  <c r="K72" i="35"/>
  <c r="AL71" i="35"/>
  <c r="AJ71" i="35"/>
  <c r="AB71" i="35"/>
  <c r="Z71" i="35"/>
  <c r="W71" i="35"/>
  <c r="U71" i="35"/>
  <c r="M71" i="35"/>
  <c r="K71" i="35"/>
  <c r="AF82" i="32"/>
  <c r="AD82" i="32"/>
  <c r="AB82" i="32"/>
  <c r="Z82" i="32"/>
  <c r="M82" i="32"/>
  <c r="K82" i="32"/>
  <c r="AB80" i="32"/>
  <c r="Z80" i="32"/>
  <c r="M80" i="32"/>
  <c r="K80" i="32"/>
  <c r="W79" i="32"/>
  <c r="U79" i="32"/>
  <c r="AL77" i="32"/>
  <c r="AJ77" i="32"/>
  <c r="W77" i="32"/>
  <c r="U77" i="32"/>
  <c r="AB76" i="32"/>
  <c r="Z76" i="32"/>
  <c r="M76" i="32"/>
  <c r="K76" i="32"/>
  <c r="W75" i="32"/>
  <c r="U75" i="32"/>
  <c r="AL74" i="32"/>
  <c r="AJ74" i="32"/>
  <c r="AB73" i="32"/>
  <c r="Z73" i="32"/>
  <c r="W73" i="32"/>
  <c r="U73" i="32"/>
  <c r="M72" i="32"/>
  <c r="K72" i="32"/>
  <c r="AL71" i="32"/>
  <c r="AJ71" i="32"/>
  <c r="AB71" i="32"/>
  <c r="Z71" i="32"/>
  <c r="W71" i="32"/>
  <c r="U71" i="32"/>
  <c r="M71" i="32"/>
  <c r="K71" i="32"/>
  <c r="AF82" i="31"/>
  <c r="AD82" i="31"/>
  <c r="AB82" i="31"/>
  <c r="Z82" i="31"/>
  <c r="M82" i="31"/>
  <c r="K82" i="31"/>
  <c r="AB80" i="31"/>
  <c r="Z80" i="31"/>
  <c r="M80" i="31"/>
  <c r="K80" i="31"/>
  <c r="W79" i="31"/>
  <c r="U79" i="31"/>
  <c r="W77" i="31"/>
  <c r="U77" i="31"/>
  <c r="AB76" i="31"/>
  <c r="Z76" i="31"/>
  <c r="M76" i="31"/>
  <c r="K76" i="31"/>
  <c r="W75" i="31"/>
  <c r="U75" i="31"/>
  <c r="AB73" i="31"/>
  <c r="Z73" i="31"/>
  <c r="W73" i="31"/>
  <c r="U73" i="31"/>
  <c r="M72" i="31"/>
  <c r="K72" i="31"/>
  <c r="AB71" i="31"/>
  <c r="Z71" i="31"/>
  <c r="W71" i="31"/>
  <c r="U71" i="31"/>
  <c r="M71" i="31"/>
  <c r="K71" i="31"/>
  <c r="AF82" i="15"/>
  <c r="AD82" i="15"/>
  <c r="AB82" i="15"/>
  <c r="Z82" i="15"/>
  <c r="M82" i="15"/>
  <c r="K82" i="15"/>
  <c r="AB80" i="15"/>
  <c r="Z80" i="15"/>
  <c r="M80" i="15"/>
  <c r="K80" i="15"/>
  <c r="W79" i="15"/>
  <c r="U79" i="15"/>
  <c r="W77" i="15"/>
  <c r="U77" i="15"/>
  <c r="AB76" i="15"/>
  <c r="Z76" i="15"/>
  <c r="M76" i="15"/>
  <c r="K76" i="15"/>
  <c r="W75" i="15"/>
  <c r="U75" i="15"/>
  <c r="AB73" i="15"/>
  <c r="Z73" i="15"/>
  <c r="W73" i="15"/>
  <c r="U73" i="15"/>
  <c r="M72" i="15"/>
  <c r="K72" i="15"/>
  <c r="AB71" i="15"/>
  <c r="Z71" i="15"/>
  <c r="W71" i="15"/>
  <c r="U71" i="15"/>
  <c r="M71" i="15"/>
  <c r="K71" i="15"/>
  <c r="AF82" i="14"/>
  <c r="AD82" i="14"/>
  <c r="W36" i="33"/>
  <c r="U36" i="33"/>
  <c r="W34" i="33"/>
  <c r="U34" i="33"/>
  <c r="W32" i="33"/>
  <c r="U32" i="33"/>
  <c r="W30" i="33"/>
  <c r="U30" i="33"/>
  <c r="W28" i="33"/>
  <c r="U28" i="33"/>
  <c r="W36" i="28"/>
  <c r="U36" i="28"/>
  <c r="W34" i="28"/>
  <c r="U34" i="28"/>
  <c r="W32" i="28"/>
  <c r="U32" i="28"/>
  <c r="W30" i="28"/>
  <c r="U30" i="28"/>
  <c r="W28" i="28"/>
  <c r="U28" i="28"/>
  <c r="W36" i="25"/>
  <c r="U36" i="25"/>
  <c r="W34" i="25"/>
  <c r="U34" i="25"/>
  <c r="W32" i="25"/>
  <c r="U32" i="25"/>
  <c r="W30" i="25"/>
  <c r="U30" i="25"/>
  <c r="W28" i="25"/>
  <c r="U28" i="25"/>
  <c r="W36" i="30"/>
  <c r="U36" i="30"/>
  <c r="W34" i="30"/>
  <c r="U34" i="30"/>
  <c r="W32" i="30"/>
  <c r="U32" i="30"/>
  <c r="W30" i="30"/>
  <c r="U30" i="30"/>
  <c r="W28" i="30"/>
  <c r="U28" i="30"/>
  <c r="W36" i="24"/>
  <c r="U36" i="24"/>
  <c r="W34" i="24"/>
  <c r="U34" i="24"/>
  <c r="W32" i="24"/>
  <c r="U32" i="24"/>
  <c r="W30" i="24"/>
  <c r="U30" i="24"/>
  <c r="W28" i="24"/>
  <c r="U28" i="24"/>
  <c r="W36" i="5"/>
  <c r="U36" i="5"/>
  <c r="W34" i="5"/>
  <c r="U34" i="5"/>
  <c r="W32" i="5"/>
  <c r="U32" i="5"/>
  <c r="W30" i="5"/>
  <c r="U30" i="5"/>
  <c r="W28" i="5"/>
  <c r="U28" i="5"/>
  <c r="W36" i="26"/>
  <c r="U36" i="26"/>
  <c r="W34" i="26"/>
  <c r="U34" i="26"/>
  <c r="W32" i="26"/>
  <c r="U32" i="26"/>
  <c r="W30" i="26"/>
  <c r="U30" i="26"/>
  <c r="W28" i="26"/>
  <c r="U28" i="26"/>
  <c r="W36" i="23"/>
  <c r="U36" i="23"/>
  <c r="W34" i="23"/>
  <c r="U34" i="23"/>
  <c r="W32" i="23"/>
  <c r="U32" i="23"/>
  <c r="W30" i="23"/>
  <c r="U30" i="23"/>
  <c r="W28" i="23"/>
  <c r="U28" i="23"/>
  <c r="W36" i="18"/>
  <c r="W34" i="18"/>
  <c r="W32" i="18"/>
  <c r="W30" i="18"/>
  <c r="W28" i="18"/>
  <c r="W36" i="16"/>
  <c r="W34" i="16"/>
  <c r="W32" i="16"/>
  <c r="W30" i="16"/>
  <c r="W28" i="16"/>
  <c r="U36" i="16"/>
  <c r="U34" i="16"/>
  <c r="U32" i="16"/>
  <c r="U30" i="16"/>
  <c r="U28" i="16"/>
  <c r="W36" i="22"/>
  <c r="U36" i="22"/>
  <c r="W34" i="22"/>
  <c r="U34" i="22"/>
  <c r="W32" i="22"/>
  <c r="U32" i="22"/>
  <c r="W30" i="22"/>
  <c r="U30" i="22"/>
  <c r="W28" i="22"/>
  <c r="U28" i="22"/>
  <c r="U36" i="18"/>
  <c r="U34" i="18"/>
  <c r="U32" i="18"/>
  <c r="U30" i="18"/>
  <c r="U28" i="18"/>
  <c r="W36" i="17"/>
  <c r="U36" i="17"/>
  <c r="W34" i="17"/>
  <c r="U34" i="17"/>
  <c r="W32" i="17"/>
  <c r="U32" i="17"/>
  <c r="W30" i="17"/>
  <c r="U30" i="17"/>
  <c r="W28" i="17"/>
  <c r="U28" i="17"/>
  <c r="W36" i="15"/>
  <c r="U36" i="15"/>
  <c r="W34" i="15"/>
  <c r="U34" i="15"/>
  <c r="W32" i="15"/>
  <c r="U32" i="15"/>
  <c r="W30" i="15"/>
  <c r="U30" i="15"/>
  <c r="W28" i="15"/>
  <c r="U28" i="15"/>
  <c r="U36" i="14"/>
  <c r="W36" i="14"/>
  <c r="W34" i="14"/>
  <c r="U34" i="14"/>
  <c r="W32" i="14"/>
  <c r="U32" i="14"/>
  <c r="W30" i="14"/>
  <c r="U30" i="14"/>
  <c r="W28" i="14"/>
  <c r="U28" i="14"/>
  <c r="AB82" i="14"/>
  <c r="AB80" i="14"/>
  <c r="AB76" i="14"/>
  <c r="AB73" i="14"/>
  <c r="AB71" i="14"/>
  <c r="Z82" i="14"/>
  <c r="Z80" i="14"/>
  <c r="Z76" i="14"/>
  <c r="Z73" i="14"/>
  <c r="Z71" i="14"/>
  <c r="M82" i="14"/>
  <c r="M80" i="14"/>
  <c r="M76" i="14"/>
  <c r="M72" i="14"/>
  <c r="M71" i="14"/>
  <c r="K82" i="14"/>
  <c r="K80" i="14"/>
  <c r="K76" i="14"/>
  <c r="K72" i="14"/>
  <c r="K71" i="14"/>
  <c r="W79" i="14"/>
  <c r="U79" i="14"/>
  <c r="W77" i="14"/>
  <c r="U77" i="14"/>
  <c r="W75" i="14"/>
  <c r="U75" i="14"/>
  <c r="W73" i="14"/>
  <c r="U73" i="14"/>
  <c r="W71" i="14"/>
  <c r="U71" i="14"/>
  <c r="H37" i="11"/>
  <c r="H35" i="11"/>
  <c r="H33" i="11"/>
  <c r="H31" i="11"/>
  <c r="H29" i="11"/>
  <c r="H28" i="11"/>
  <c r="H39" i="11"/>
  <c r="G81" i="11" s="1"/>
  <c r="F39" i="11"/>
  <c r="E81" i="11" s="1"/>
  <c r="F37" i="11"/>
  <c r="F35" i="11"/>
  <c r="F33" i="11"/>
  <c r="F31" i="11"/>
  <c r="F29" i="11"/>
  <c r="F28" i="11"/>
  <c r="H26" i="11"/>
  <c r="H25" i="11"/>
  <c r="H24" i="11"/>
  <c r="H23" i="11"/>
  <c r="F24" i="11"/>
  <c r="F25" i="11"/>
  <c r="F26" i="11"/>
  <c r="F23" i="11"/>
  <c r="AD82" i="10"/>
  <c r="AB82" i="10"/>
  <c r="U39" i="10"/>
  <c r="U82" i="10" s="1"/>
  <c r="U36" i="10"/>
  <c r="U79" i="10" s="1"/>
  <c r="U34" i="10"/>
  <c r="U77" i="10" s="1"/>
  <c r="U32" i="10"/>
  <c r="U75" i="10" s="1"/>
  <c r="U30" i="10"/>
  <c r="U28" i="10"/>
  <c r="U71" i="10" s="1"/>
  <c r="S39" i="10"/>
  <c r="S82" i="10" s="1"/>
  <c r="S36" i="10"/>
  <c r="S79" i="10" s="1"/>
  <c r="S34" i="10"/>
  <c r="S77" i="10" s="1"/>
  <c r="S32" i="10"/>
  <c r="S75" i="10" s="1"/>
  <c r="S30" i="10"/>
  <c r="S73" i="10" s="1"/>
  <c r="S28" i="10"/>
  <c r="S71" i="10" s="1"/>
  <c r="P60" i="10"/>
  <c r="P57" i="10"/>
  <c r="P51" i="10"/>
  <c r="P49" i="10"/>
  <c r="N60" i="10"/>
  <c r="N57" i="10"/>
  <c r="N51" i="10"/>
  <c r="N49" i="10"/>
  <c r="P39" i="10"/>
  <c r="P82" i="10" s="1"/>
  <c r="N39" i="10"/>
  <c r="N82" i="10" s="1"/>
  <c r="P36" i="10"/>
  <c r="P79" i="10" s="1"/>
  <c r="P30" i="10"/>
  <c r="P73" i="10" s="1"/>
  <c r="P28" i="10"/>
  <c r="P71" i="10" s="1"/>
  <c r="N36" i="10"/>
  <c r="N30" i="10"/>
  <c r="N73" i="10" s="1"/>
  <c r="N28" i="10"/>
  <c r="N71" i="10" s="1"/>
  <c r="R36" i="11"/>
  <c r="R100" i="11" s="1"/>
  <c r="R30" i="11"/>
  <c r="R94" i="11" s="1"/>
  <c r="R28" i="11"/>
  <c r="R39" i="11"/>
  <c r="R103" i="11" s="1"/>
  <c r="P39" i="11"/>
  <c r="P103" i="11" s="1"/>
  <c r="R60" i="11"/>
  <c r="P60" i="11"/>
  <c r="R57" i="11"/>
  <c r="R51" i="11"/>
  <c r="R49" i="11"/>
  <c r="P57" i="11"/>
  <c r="P51" i="11"/>
  <c r="P49" i="11"/>
  <c r="P36" i="11"/>
  <c r="P100" i="11" s="1"/>
  <c r="P30" i="11"/>
  <c r="P94" i="11" s="1"/>
  <c r="P28" i="11"/>
  <c r="P92" i="11" s="1"/>
  <c r="W36" i="11"/>
  <c r="W100" i="11" s="1"/>
  <c r="W34" i="11"/>
  <c r="W98" i="11" s="1"/>
  <c r="W32" i="11"/>
  <c r="W96" i="11" s="1"/>
  <c r="W30" i="11"/>
  <c r="W94" i="11" s="1"/>
  <c r="W28" i="11"/>
  <c r="W92" i="11" s="1"/>
  <c r="U36" i="11"/>
  <c r="U100" i="11" s="1"/>
  <c r="U30" i="11"/>
  <c r="U94" i="11" s="1"/>
  <c r="U32" i="11"/>
  <c r="U96" i="11" s="1"/>
  <c r="U34" i="11"/>
  <c r="U98" i="11" s="1"/>
  <c r="U28" i="11"/>
  <c r="U92" i="11" s="1"/>
  <c r="AO47" i="17"/>
  <c r="AO46" i="17"/>
  <c r="AP45" i="17"/>
  <c r="AO45" i="17"/>
  <c r="AO47" i="16"/>
  <c r="AO46" i="16"/>
  <c r="AP45" i="16"/>
  <c r="AO45" i="16"/>
  <c r="AO47" i="18"/>
  <c r="AO46" i="18"/>
  <c r="AP45" i="18"/>
  <c r="AO45" i="18"/>
  <c r="AO47" i="21"/>
  <c r="AO46" i="21"/>
  <c r="AP45" i="21"/>
  <c r="AO45" i="21"/>
  <c r="AO47" i="22"/>
  <c r="AO46" i="22"/>
  <c r="AP45" i="22"/>
  <c r="AO45" i="22"/>
  <c r="AO47" i="23"/>
  <c r="AO46" i="23"/>
  <c r="AP45" i="23"/>
  <c r="AO45" i="23"/>
  <c r="AO47" i="26"/>
  <c r="AO46" i="26"/>
  <c r="AP45" i="26"/>
  <c r="AO45" i="26"/>
  <c r="AO47" i="5"/>
  <c r="AO46" i="5"/>
  <c r="AP45" i="5"/>
  <c r="AO45" i="5"/>
  <c r="AO47" i="24"/>
  <c r="AO46" i="24"/>
  <c r="AP45" i="24"/>
  <c r="AO45" i="24"/>
  <c r="AO47" i="30"/>
  <c r="AO46" i="30"/>
  <c r="AP45" i="30"/>
  <c r="AO45" i="30"/>
  <c r="AO47" i="25"/>
  <c r="AO46" i="25"/>
  <c r="AP45" i="25"/>
  <c r="AO45" i="25"/>
  <c r="AO47" i="29"/>
  <c r="AO46" i="29"/>
  <c r="AP45" i="29"/>
  <c r="AO45" i="29"/>
  <c r="AO47" i="28"/>
  <c r="AO46" i="28"/>
  <c r="AP45" i="28"/>
  <c r="AO45" i="28"/>
  <c r="AO47" i="33"/>
  <c r="AO46" i="33"/>
  <c r="AP45" i="33"/>
  <c r="AO45" i="33"/>
  <c r="AO47" i="34"/>
  <c r="AO46" i="34"/>
  <c r="AP45" i="34"/>
  <c r="AO45" i="34"/>
  <c r="AO47" i="35"/>
  <c r="AO46" i="35"/>
  <c r="AP45" i="35"/>
  <c r="AO45" i="35"/>
  <c r="AO47" i="32"/>
  <c r="AO46" i="32"/>
  <c r="AP45" i="32"/>
  <c r="AO45" i="32"/>
  <c r="AO47" i="31"/>
  <c r="AO46" i="31"/>
  <c r="AP45" i="31"/>
  <c r="AO45" i="31"/>
  <c r="AO47" i="15"/>
  <c r="AO46" i="15"/>
  <c r="AP45" i="15"/>
  <c r="AO45" i="15"/>
  <c r="AO47" i="14"/>
  <c r="AO46" i="14"/>
  <c r="AP45" i="14"/>
  <c r="AO45" i="14"/>
  <c r="AO26" i="21"/>
  <c r="AO69" i="21" s="1"/>
  <c r="AO25" i="21"/>
  <c r="AO68" i="21" s="1"/>
  <c r="AP24" i="21"/>
  <c r="AP67" i="21" s="1"/>
  <c r="AO24" i="21"/>
  <c r="AO67" i="21" s="1"/>
  <c r="AO26" i="22"/>
  <c r="AO69" i="22" s="1"/>
  <c r="AO25" i="22"/>
  <c r="AO68" i="22" s="1"/>
  <c r="AP24" i="22"/>
  <c r="AP67" i="22" s="1"/>
  <c r="AO24" i="22"/>
  <c r="AO67" i="22" s="1"/>
  <c r="AO26" i="23"/>
  <c r="AO69" i="23" s="1"/>
  <c r="AO25" i="23"/>
  <c r="AO68" i="23" s="1"/>
  <c r="AP24" i="23"/>
  <c r="AP67" i="23" s="1"/>
  <c r="AO24" i="23"/>
  <c r="AO67" i="23" s="1"/>
  <c r="AO26" i="26"/>
  <c r="AO69" i="26" s="1"/>
  <c r="AO25" i="26"/>
  <c r="AO68" i="26" s="1"/>
  <c r="AP24" i="26"/>
  <c r="AP67" i="26" s="1"/>
  <c r="AO24" i="26"/>
  <c r="AO67" i="26" s="1"/>
  <c r="AO26" i="5"/>
  <c r="AO69" i="5" s="1"/>
  <c r="AO25" i="5"/>
  <c r="AO68" i="5" s="1"/>
  <c r="AP24" i="5"/>
  <c r="AP67" i="5" s="1"/>
  <c r="AO24" i="5"/>
  <c r="AO26" i="24"/>
  <c r="AO69" i="24" s="1"/>
  <c r="AO25" i="24"/>
  <c r="AO68" i="24" s="1"/>
  <c r="AP24" i="24"/>
  <c r="AP67" i="24" s="1"/>
  <c r="AO24" i="24"/>
  <c r="AO67" i="24" s="1"/>
  <c r="AO26" i="30"/>
  <c r="AO69" i="30" s="1"/>
  <c r="AO25" i="30"/>
  <c r="AO68" i="30" s="1"/>
  <c r="AP24" i="30"/>
  <c r="AP67" i="30" s="1"/>
  <c r="AO24" i="30"/>
  <c r="AO67" i="30" s="1"/>
  <c r="AO26" i="25"/>
  <c r="AO69" i="25" s="1"/>
  <c r="AO25" i="25"/>
  <c r="AO68" i="25" s="1"/>
  <c r="AP24" i="25"/>
  <c r="AP67" i="25" s="1"/>
  <c r="AO24" i="25"/>
  <c r="AO67" i="25" s="1"/>
  <c r="AO26" i="29"/>
  <c r="AO69" i="29" s="1"/>
  <c r="AO25" i="29"/>
  <c r="AO68" i="29" s="1"/>
  <c r="AP24" i="29"/>
  <c r="AP67" i="29" s="1"/>
  <c r="AO24" i="29"/>
  <c r="AO67" i="29" s="1"/>
  <c r="AO26" i="28"/>
  <c r="AO69" i="28" s="1"/>
  <c r="AO25" i="28"/>
  <c r="AO68" i="28" s="1"/>
  <c r="AP24" i="28"/>
  <c r="AP67" i="28" s="1"/>
  <c r="AO24" i="28"/>
  <c r="AO67" i="28" s="1"/>
  <c r="AO26" i="33"/>
  <c r="AO69" i="33" s="1"/>
  <c r="AO25" i="33"/>
  <c r="AO68" i="33" s="1"/>
  <c r="AP24" i="33"/>
  <c r="AP67" i="33" s="1"/>
  <c r="AO24" i="33"/>
  <c r="AO26" i="34"/>
  <c r="AO69" i="34" s="1"/>
  <c r="AO25" i="34"/>
  <c r="AO68" i="34" s="1"/>
  <c r="AP24" i="34"/>
  <c r="AP67" i="34" s="1"/>
  <c r="AO24" i="34"/>
  <c r="AO67" i="34" s="1"/>
  <c r="AO26" i="35"/>
  <c r="AO69" i="35" s="1"/>
  <c r="AO25" i="35"/>
  <c r="AO68" i="35" s="1"/>
  <c r="AP24" i="35"/>
  <c r="AP67" i="35" s="1"/>
  <c r="AO24" i="35"/>
  <c r="AO67" i="35" s="1"/>
  <c r="AO26" i="32"/>
  <c r="AO69" i="32" s="1"/>
  <c r="AO25" i="32"/>
  <c r="AO68" i="32" s="1"/>
  <c r="AP24" i="32"/>
  <c r="AP67" i="32" s="1"/>
  <c r="AO24" i="32"/>
  <c r="AO26" i="31"/>
  <c r="AO69" i="31" s="1"/>
  <c r="AO25" i="31"/>
  <c r="AO68" i="31" s="1"/>
  <c r="AP24" i="31"/>
  <c r="AP67" i="31" s="1"/>
  <c r="AO24" i="31"/>
  <c r="AO67" i="31" s="1"/>
  <c r="AO26" i="18"/>
  <c r="AO69" i="18" s="1"/>
  <c r="AO25" i="18"/>
  <c r="AO68" i="18" s="1"/>
  <c r="AP24" i="18"/>
  <c r="AP67" i="18" s="1"/>
  <c r="AO24" i="18"/>
  <c r="AO67" i="18" s="1"/>
  <c r="AO26" i="16"/>
  <c r="AO69" i="16" s="1"/>
  <c r="AO25" i="16"/>
  <c r="AO68" i="16" s="1"/>
  <c r="AP24" i="16"/>
  <c r="AP67" i="16" s="1"/>
  <c r="AO24" i="16"/>
  <c r="AO67" i="16" s="1"/>
  <c r="AO26" i="17"/>
  <c r="AO69" i="17" s="1"/>
  <c r="AO25" i="17"/>
  <c r="AO68" i="17" s="1"/>
  <c r="AP24" i="17"/>
  <c r="AP67" i="17" s="1"/>
  <c r="AO24" i="17"/>
  <c r="AO26" i="15"/>
  <c r="AO69" i="15" s="1"/>
  <c r="AO25" i="15"/>
  <c r="AO68" i="15" s="1"/>
  <c r="AP24" i="15"/>
  <c r="AP67" i="15" s="1"/>
  <c r="AO24" i="15"/>
  <c r="AO67" i="15" s="1"/>
  <c r="AO26" i="14"/>
  <c r="AO69" i="14" s="1"/>
  <c r="AO25" i="14"/>
  <c r="AO68" i="14" s="1"/>
  <c r="AP24" i="14"/>
  <c r="AP67" i="14" s="1"/>
  <c r="AO24" i="14"/>
  <c r="AP45" i="11"/>
  <c r="AO46" i="11"/>
  <c r="AO47" i="11"/>
  <c r="AO45" i="11"/>
  <c r="AP24" i="11"/>
  <c r="AP88" i="11" s="1"/>
  <c r="AO25" i="11"/>
  <c r="AO89" i="11" s="1"/>
  <c r="AO26" i="11"/>
  <c r="AO90" i="11" s="1"/>
  <c r="AO24" i="11"/>
  <c r="AO88" i="11" s="1"/>
  <c r="AQ60" i="31"/>
  <c r="AO60" i="31"/>
  <c r="AO58" i="31"/>
  <c r="AO55" i="31"/>
  <c r="AO52" i="31"/>
  <c r="AO49" i="31"/>
  <c r="AQ39" i="31"/>
  <c r="AQ82" i="31" s="1"/>
  <c r="AO39" i="31"/>
  <c r="AO82" i="31" s="1"/>
  <c r="AO37" i="31"/>
  <c r="AO80" i="31" s="1"/>
  <c r="AO34" i="31"/>
  <c r="AO77" i="31" s="1"/>
  <c r="AO31" i="31"/>
  <c r="AO74" i="31" s="1"/>
  <c r="AO28" i="31"/>
  <c r="AO71" i="31" s="1"/>
  <c r="AQ60" i="32"/>
  <c r="AO60" i="32"/>
  <c r="AO58" i="32"/>
  <c r="AO55" i="32"/>
  <c r="AO52" i="32"/>
  <c r="AO49" i="32"/>
  <c r="AQ39" i="32"/>
  <c r="AQ82" i="32" s="1"/>
  <c r="AO39" i="32"/>
  <c r="AO82" i="32" s="1"/>
  <c r="AO37" i="32"/>
  <c r="AO80" i="32" s="1"/>
  <c r="AO34" i="32"/>
  <c r="AO77" i="32" s="1"/>
  <c r="AO31" i="32"/>
  <c r="AO74" i="32" s="1"/>
  <c r="AO28" i="32"/>
  <c r="AO71" i="32" s="1"/>
  <c r="AQ60" i="35"/>
  <c r="AO60" i="35"/>
  <c r="AO58" i="35"/>
  <c r="AO55" i="35"/>
  <c r="AO52" i="35"/>
  <c r="AO49" i="35"/>
  <c r="AQ39" i="35"/>
  <c r="AQ82" i="35" s="1"/>
  <c r="AO39" i="35"/>
  <c r="AO82" i="35" s="1"/>
  <c r="AO37" i="35"/>
  <c r="AO80" i="35" s="1"/>
  <c r="AO34" i="35"/>
  <c r="AO77" i="35" s="1"/>
  <c r="AO31" i="35"/>
  <c r="AO74" i="35" s="1"/>
  <c r="AO28" i="35"/>
  <c r="AO71" i="35" s="1"/>
  <c r="AQ60" i="34"/>
  <c r="AO60" i="34"/>
  <c r="AO58" i="34"/>
  <c r="AO55" i="34"/>
  <c r="AO52" i="34"/>
  <c r="AO49" i="34"/>
  <c r="AQ39" i="34"/>
  <c r="AQ82" i="34" s="1"/>
  <c r="AO39" i="34"/>
  <c r="AO82" i="34" s="1"/>
  <c r="AO37" i="34"/>
  <c r="AO80" i="34" s="1"/>
  <c r="AO34" i="34"/>
  <c r="AO77" i="34" s="1"/>
  <c r="AO31" i="34"/>
  <c r="AO74" i="34" s="1"/>
  <c r="AO28" i="34"/>
  <c r="AO71" i="34" s="1"/>
  <c r="AQ60" i="33"/>
  <c r="AO60" i="33"/>
  <c r="AO58" i="33"/>
  <c r="AO55" i="33"/>
  <c r="AO52" i="33"/>
  <c r="AO49" i="33"/>
  <c r="AQ39" i="33"/>
  <c r="AQ82" i="33" s="1"/>
  <c r="AO39" i="33"/>
  <c r="AO82" i="33" s="1"/>
  <c r="AO37" i="33"/>
  <c r="AO80" i="33" s="1"/>
  <c r="AO34" i="33"/>
  <c r="AO77" i="33" s="1"/>
  <c r="AO31" i="33"/>
  <c r="AO74" i="33" s="1"/>
  <c r="AO28" i="33"/>
  <c r="AO71" i="33" s="1"/>
  <c r="AQ60" i="28"/>
  <c r="AO60" i="28"/>
  <c r="AO58" i="28"/>
  <c r="AO55" i="28"/>
  <c r="AO52" i="28"/>
  <c r="AO49" i="28"/>
  <c r="AQ39" i="28"/>
  <c r="AQ82" i="28" s="1"/>
  <c r="AO39" i="28"/>
  <c r="AO82" i="28" s="1"/>
  <c r="AO37" i="28"/>
  <c r="AO80" i="28" s="1"/>
  <c r="AO34" i="28"/>
  <c r="AO77" i="28" s="1"/>
  <c r="AO31" i="28"/>
  <c r="AO74" i="28" s="1"/>
  <c r="AO28" i="28"/>
  <c r="AO71" i="28" s="1"/>
  <c r="AQ60" i="29"/>
  <c r="AO60" i="29"/>
  <c r="AO58" i="29"/>
  <c r="AO55" i="29"/>
  <c r="AO52" i="29"/>
  <c r="AO49" i="29"/>
  <c r="AQ39" i="29"/>
  <c r="AQ82" i="29" s="1"/>
  <c r="AO39" i="29"/>
  <c r="AO82" i="29" s="1"/>
  <c r="AO37" i="29"/>
  <c r="AO80" i="29" s="1"/>
  <c r="AO34" i="29"/>
  <c r="AO77" i="29" s="1"/>
  <c r="AO31" i="29"/>
  <c r="AO74" i="29" s="1"/>
  <c r="AO28" i="29"/>
  <c r="AO71" i="29" s="1"/>
  <c r="AQ60" i="25"/>
  <c r="AO60" i="25"/>
  <c r="AO58" i="25"/>
  <c r="AO55" i="25"/>
  <c r="AO52" i="25"/>
  <c r="AO49" i="25"/>
  <c r="AQ39" i="25"/>
  <c r="AQ82" i="25" s="1"/>
  <c r="AO39" i="25"/>
  <c r="AO82" i="25" s="1"/>
  <c r="AO37" i="25"/>
  <c r="AO80" i="25" s="1"/>
  <c r="AO34" i="25"/>
  <c r="AO77" i="25" s="1"/>
  <c r="AO31" i="25"/>
  <c r="AO74" i="25" s="1"/>
  <c r="AO28" i="25"/>
  <c r="AO71" i="25" s="1"/>
  <c r="AQ60" i="30"/>
  <c r="AO60" i="30"/>
  <c r="AO58" i="30"/>
  <c r="AO55" i="30"/>
  <c r="AO52" i="30"/>
  <c r="AO49" i="30"/>
  <c r="AQ39" i="30"/>
  <c r="AQ82" i="30" s="1"/>
  <c r="AO39" i="30"/>
  <c r="AO37" i="30"/>
  <c r="AO80" i="30" s="1"/>
  <c r="AO34" i="30"/>
  <c r="AO77" i="30" s="1"/>
  <c r="AO31" i="30"/>
  <c r="AO74" i="30" s="1"/>
  <c r="AO28" i="30"/>
  <c r="AO71" i="30" s="1"/>
  <c r="AQ60" i="24"/>
  <c r="AO60" i="24"/>
  <c r="AO58" i="24"/>
  <c r="AO55" i="24"/>
  <c r="AO52" i="24"/>
  <c r="AO49" i="24"/>
  <c r="AQ39" i="24"/>
  <c r="AQ82" i="24" s="1"/>
  <c r="AO39" i="24"/>
  <c r="AO82" i="24" s="1"/>
  <c r="AO37" i="24"/>
  <c r="AO80" i="24" s="1"/>
  <c r="AO34" i="24"/>
  <c r="AO77" i="24" s="1"/>
  <c r="AO31" i="24"/>
  <c r="AO74" i="24" s="1"/>
  <c r="AO28" i="24"/>
  <c r="AO71" i="24" s="1"/>
  <c r="AQ60" i="5"/>
  <c r="AO60" i="5"/>
  <c r="AO58" i="5"/>
  <c r="AO55" i="5"/>
  <c r="AO52" i="5"/>
  <c r="AO49" i="5"/>
  <c r="AQ39" i="5"/>
  <c r="AQ82" i="5" s="1"/>
  <c r="AO39" i="5"/>
  <c r="AO82" i="5" s="1"/>
  <c r="AO37" i="5"/>
  <c r="AO80" i="5" s="1"/>
  <c r="AO34" i="5"/>
  <c r="AO77" i="5" s="1"/>
  <c r="AO31" i="5"/>
  <c r="AO74" i="5" s="1"/>
  <c r="AO28" i="5"/>
  <c r="AO71" i="5" s="1"/>
  <c r="AQ60" i="26"/>
  <c r="AO60" i="26"/>
  <c r="AO58" i="26"/>
  <c r="AO55" i="26"/>
  <c r="AO52" i="26"/>
  <c r="AO49" i="26"/>
  <c r="AQ39" i="26"/>
  <c r="AQ82" i="26" s="1"/>
  <c r="AO39" i="26"/>
  <c r="AO82" i="26" s="1"/>
  <c r="AO37" i="26"/>
  <c r="AO80" i="26" s="1"/>
  <c r="AO34" i="26"/>
  <c r="AO77" i="26" s="1"/>
  <c r="AO31" i="26"/>
  <c r="AO74" i="26" s="1"/>
  <c r="AO28" i="26"/>
  <c r="AO71" i="26" s="1"/>
  <c r="AQ60" i="23"/>
  <c r="AO60" i="23"/>
  <c r="AO58" i="23"/>
  <c r="AO55" i="23"/>
  <c r="AO52" i="23"/>
  <c r="AO49" i="23"/>
  <c r="AQ39" i="23"/>
  <c r="AQ82" i="23" s="1"/>
  <c r="AO39" i="23"/>
  <c r="AO82" i="23" s="1"/>
  <c r="AO37" i="23"/>
  <c r="AO80" i="23" s="1"/>
  <c r="AO34" i="23"/>
  <c r="AO77" i="23" s="1"/>
  <c r="AO31" i="23"/>
  <c r="AO74" i="23" s="1"/>
  <c r="AO28" i="23"/>
  <c r="AO71" i="23" s="1"/>
  <c r="AQ60" i="22"/>
  <c r="AO60" i="22"/>
  <c r="AO58" i="22"/>
  <c r="AO55" i="22"/>
  <c r="AO52" i="22"/>
  <c r="AO49" i="22"/>
  <c r="AQ39" i="22"/>
  <c r="AQ82" i="22" s="1"/>
  <c r="AO39" i="22"/>
  <c r="AO82" i="22" s="1"/>
  <c r="AO37" i="22"/>
  <c r="AO80" i="22" s="1"/>
  <c r="AO34" i="22"/>
  <c r="AO77" i="22" s="1"/>
  <c r="AO31" i="22"/>
  <c r="AO74" i="22" s="1"/>
  <c r="AO28" i="22"/>
  <c r="AO71" i="22" s="1"/>
  <c r="AQ60" i="21"/>
  <c r="AO60" i="21"/>
  <c r="AO58" i="21"/>
  <c r="AO55" i="21"/>
  <c r="AO52" i="21"/>
  <c r="AO49" i="21"/>
  <c r="AQ39" i="21"/>
  <c r="AQ82" i="21" s="1"/>
  <c r="AO39" i="21"/>
  <c r="AO82" i="21" s="1"/>
  <c r="AO37" i="21"/>
  <c r="AO80" i="21" s="1"/>
  <c r="AO34" i="21"/>
  <c r="AO77" i="21" s="1"/>
  <c r="AO31" i="21"/>
  <c r="AO74" i="21" s="1"/>
  <c r="AO28" i="21"/>
  <c r="AO71" i="21" s="1"/>
  <c r="AQ60" i="18"/>
  <c r="AO60" i="18"/>
  <c r="AO58" i="18"/>
  <c r="AO55" i="18"/>
  <c r="AO52" i="18"/>
  <c r="AO49" i="18"/>
  <c r="AQ39" i="18"/>
  <c r="AQ82" i="18" s="1"/>
  <c r="AO39" i="18"/>
  <c r="AO82" i="18" s="1"/>
  <c r="AO37" i="18"/>
  <c r="AO80" i="18" s="1"/>
  <c r="AO34" i="18"/>
  <c r="AO77" i="18" s="1"/>
  <c r="AO31" i="18"/>
  <c r="AO74" i="18" s="1"/>
  <c r="AO28" i="18"/>
  <c r="AO71" i="18" s="1"/>
  <c r="AQ60" i="16"/>
  <c r="AO60" i="16"/>
  <c r="AO58" i="16"/>
  <c r="AO55" i="16"/>
  <c r="AO52" i="16"/>
  <c r="AO49" i="16"/>
  <c r="AQ39" i="16"/>
  <c r="AQ82" i="16" s="1"/>
  <c r="AO39" i="16"/>
  <c r="AO82" i="16" s="1"/>
  <c r="AO37" i="16"/>
  <c r="AO80" i="16" s="1"/>
  <c r="AO34" i="16"/>
  <c r="AO77" i="16" s="1"/>
  <c r="AO31" i="16"/>
  <c r="AO74" i="16" s="1"/>
  <c r="AO28" i="16"/>
  <c r="AO71" i="16" s="1"/>
  <c r="AQ60" i="17"/>
  <c r="AO60" i="17"/>
  <c r="AO58" i="17"/>
  <c r="AO55" i="17"/>
  <c r="AO52" i="17"/>
  <c r="AO49" i="17"/>
  <c r="AQ39" i="17"/>
  <c r="AQ82" i="17" s="1"/>
  <c r="AO39" i="17"/>
  <c r="AO82" i="17" s="1"/>
  <c r="AO37" i="17"/>
  <c r="AO80" i="17" s="1"/>
  <c r="AO34" i="17"/>
  <c r="AO77" i="17" s="1"/>
  <c r="AO31" i="17"/>
  <c r="AO74" i="17" s="1"/>
  <c r="AO28" i="17"/>
  <c r="AO71" i="17" s="1"/>
  <c r="AQ60" i="15"/>
  <c r="AO60" i="15"/>
  <c r="AO58" i="15"/>
  <c r="AO55" i="15"/>
  <c r="AO52" i="15"/>
  <c r="AO49" i="15"/>
  <c r="AQ39" i="15"/>
  <c r="AQ82" i="15" s="1"/>
  <c r="AO39" i="15"/>
  <c r="AO82" i="15" s="1"/>
  <c r="AO37" i="15"/>
  <c r="AO80" i="15" s="1"/>
  <c r="AO34" i="15"/>
  <c r="AO77" i="15" s="1"/>
  <c r="AO31" i="15"/>
  <c r="AO74" i="15" s="1"/>
  <c r="AO28" i="15"/>
  <c r="AO71" i="15" s="1"/>
  <c r="AO28" i="14"/>
  <c r="AO71" i="14" s="1"/>
  <c r="AO31" i="14"/>
  <c r="AO74" i="14" s="1"/>
  <c r="AO34" i="14"/>
  <c r="AO77" i="14" s="1"/>
  <c r="AO37" i="14"/>
  <c r="AO80" i="14" s="1"/>
  <c r="AQ60" i="14"/>
  <c r="AO60" i="14"/>
  <c r="AO58" i="14"/>
  <c r="AO55" i="14"/>
  <c r="AO52" i="14"/>
  <c r="AO49" i="14"/>
  <c r="AQ39" i="14"/>
  <c r="AQ82" i="14" s="1"/>
  <c r="AO39" i="14"/>
  <c r="AO82" i="14" s="1"/>
  <c r="AQ60" i="11"/>
  <c r="AO60" i="11"/>
  <c r="AO58" i="11"/>
  <c r="AO52" i="11"/>
  <c r="AO55" i="11"/>
  <c r="AO49" i="11"/>
  <c r="AQ39" i="11"/>
  <c r="AQ103" i="11" s="1"/>
  <c r="AO39" i="11"/>
  <c r="AO103" i="11" s="1"/>
  <c r="AO37" i="11"/>
  <c r="AO101" i="11" s="1"/>
  <c r="AO31" i="11"/>
  <c r="AO95" i="11" s="1"/>
  <c r="AO34" i="11"/>
  <c r="AO98" i="11" s="1"/>
  <c r="AO28" i="11"/>
  <c r="AO92" i="11" s="1"/>
  <c r="AO60" i="10"/>
  <c r="AM60" i="10"/>
  <c r="AM58" i="10"/>
  <c r="AM52" i="10"/>
  <c r="AM55" i="10"/>
  <c r="AM49" i="10"/>
  <c r="AO39" i="10"/>
  <c r="AO82" i="10" s="1"/>
  <c r="AM39" i="10"/>
  <c r="AM82" i="10" s="1"/>
  <c r="AM37" i="10"/>
  <c r="AM80" i="10" s="1"/>
  <c r="AM34" i="10"/>
  <c r="AM77" i="10" s="1"/>
  <c r="AM31" i="10"/>
  <c r="AM74" i="10" s="1"/>
  <c r="AM28" i="10"/>
  <c r="AM71" i="10" s="1"/>
  <c r="AO67" i="14" l="1"/>
  <c r="AO67" i="17"/>
  <c r="R92" i="11"/>
  <c r="U73" i="10"/>
  <c r="P71" i="14"/>
  <c r="N79" i="10"/>
  <c r="AO67" i="33"/>
  <c r="AO67" i="5"/>
  <c r="AO67" i="32"/>
  <c r="AO82" i="30"/>
  <c r="K83" i="24"/>
  <c r="M83" i="24"/>
  <c r="AL55" i="31" l="1"/>
  <c r="AL77" i="31" s="1"/>
  <c r="AJ55" i="31"/>
  <c r="AJ77" i="31" s="1"/>
  <c r="AL52" i="31"/>
  <c r="AL74" i="31" s="1"/>
  <c r="AJ52" i="31"/>
  <c r="AJ74" i="31" s="1"/>
  <c r="AL49" i="31"/>
  <c r="AL71" i="31" s="1"/>
  <c r="AJ49" i="31"/>
  <c r="AL55" i="33"/>
  <c r="AL77" i="33" s="1"/>
  <c r="AJ55" i="33"/>
  <c r="AJ77" i="33" s="1"/>
  <c r="AL52" i="33"/>
  <c r="AL74" i="33" s="1"/>
  <c r="AJ52" i="33"/>
  <c r="AJ74" i="33" s="1"/>
  <c r="AL49" i="33"/>
  <c r="AL71" i="33" s="1"/>
  <c r="AJ49" i="33"/>
  <c r="AL55" i="28"/>
  <c r="AL77" i="28" s="1"/>
  <c r="AJ55" i="28"/>
  <c r="AJ77" i="28" s="1"/>
  <c r="AL52" i="28"/>
  <c r="AL74" i="28" s="1"/>
  <c r="AJ52" i="28"/>
  <c r="AJ74" i="28" s="1"/>
  <c r="AL49" i="28"/>
  <c r="AL71" i="28" s="1"/>
  <c r="AJ49" i="28"/>
  <c r="AL55" i="25"/>
  <c r="AL77" i="25" s="1"/>
  <c r="AJ55" i="25"/>
  <c r="AJ77" i="25" s="1"/>
  <c r="AL52" i="25"/>
  <c r="AL74" i="25" s="1"/>
  <c r="AJ52" i="25"/>
  <c r="AJ74" i="25" s="1"/>
  <c r="AL49" i="25"/>
  <c r="AL71" i="25" s="1"/>
  <c r="AJ49" i="25"/>
  <c r="AL55" i="30"/>
  <c r="AL77" i="30" s="1"/>
  <c r="AJ55" i="30"/>
  <c r="AJ77" i="30" s="1"/>
  <c r="AL52" i="30"/>
  <c r="AL74" i="30" s="1"/>
  <c r="AJ52" i="30"/>
  <c r="AJ74" i="30" s="1"/>
  <c r="AL49" i="30"/>
  <c r="AL71" i="30" s="1"/>
  <c r="AJ49" i="30"/>
  <c r="AL55" i="24"/>
  <c r="AL77" i="24" s="1"/>
  <c r="AJ55" i="24"/>
  <c r="AJ77" i="24" s="1"/>
  <c r="AL52" i="24"/>
  <c r="AL74" i="24" s="1"/>
  <c r="AJ52" i="24"/>
  <c r="AJ74" i="24" s="1"/>
  <c r="AL49" i="24"/>
  <c r="AL71" i="24" s="1"/>
  <c r="AJ49" i="24"/>
  <c r="AL55" i="5"/>
  <c r="AL77" i="5" s="1"/>
  <c r="AJ55" i="5"/>
  <c r="AJ77" i="5" s="1"/>
  <c r="AL52" i="5"/>
  <c r="AL74" i="5" s="1"/>
  <c r="AJ52" i="5"/>
  <c r="AJ74" i="5" s="1"/>
  <c r="AL49" i="5"/>
  <c r="AL71" i="5" s="1"/>
  <c r="AJ49" i="5"/>
  <c r="AL55" i="23"/>
  <c r="AL77" i="23" s="1"/>
  <c r="AJ55" i="23"/>
  <c r="AJ77" i="23" s="1"/>
  <c r="AL52" i="23"/>
  <c r="AL74" i="23" s="1"/>
  <c r="AJ52" i="23"/>
  <c r="AJ74" i="23" s="1"/>
  <c r="AL49" i="23"/>
  <c r="AL71" i="23" s="1"/>
  <c r="AJ49" i="23"/>
  <c r="AL55" i="17"/>
  <c r="AL77" i="17" s="1"/>
  <c r="AJ55" i="17"/>
  <c r="AJ77" i="17" s="1"/>
  <c r="AL52" i="17"/>
  <c r="AL74" i="17" s="1"/>
  <c r="AJ52" i="17"/>
  <c r="AJ74" i="17" s="1"/>
  <c r="AL49" i="17"/>
  <c r="AL71" i="17" s="1"/>
  <c r="AJ49" i="17"/>
  <c r="AL55" i="15"/>
  <c r="AL77" i="15" s="1"/>
  <c r="AJ55" i="15"/>
  <c r="AJ77" i="15" s="1"/>
  <c r="AL52" i="15"/>
  <c r="AL74" i="15" s="1"/>
  <c r="AJ52" i="15"/>
  <c r="AJ74" i="15" s="1"/>
  <c r="AL49" i="15"/>
  <c r="AL71" i="15" s="1"/>
  <c r="AJ49" i="15"/>
  <c r="AL55" i="11"/>
  <c r="AL52" i="11"/>
  <c r="AL49" i="11"/>
  <c r="AJ52" i="11"/>
  <c r="AJ55" i="11"/>
  <c r="AJ49" i="11"/>
  <c r="AJ19" i="2"/>
  <c r="AH19" i="2"/>
  <c r="AJ14" i="2"/>
  <c r="AL34" i="33" s="1"/>
  <c r="AJ11" i="2"/>
  <c r="AL31" i="31" s="1"/>
  <c r="AJ8" i="2"/>
  <c r="AL28" i="33" s="1"/>
  <c r="AH14" i="2"/>
  <c r="AJ34" i="33" s="1"/>
  <c r="AH11" i="2"/>
  <c r="AH8" i="2"/>
  <c r="AJ28" i="15" s="1"/>
  <c r="AJ71" i="15" s="1"/>
  <c r="AJ31" i="11" l="1"/>
  <c r="AJ95" i="11" s="1"/>
  <c r="AL28" i="11"/>
  <c r="AL92" i="11" s="1"/>
  <c r="AJ31" i="15"/>
  <c r="AJ28" i="17"/>
  <c r="AJ34" i="17"/>
  <c r="AJ31" i="23"/>
  <c r="AJ28" i="5"/>
  <c r="AJ71" i="5" s="1"/>
  <c r="AJ34" i="5"/>
  <c r="AJ31" i="24"/>
  <c r="AJ28" i="30"/>
  <c r="AJ34" i="30"/>
  <c r="AJ31" i="25"/>
  <c r="AJ28" i="28"/>
  <c r="AJ34" i="28"/>
  <c r="AJ31" i="33"/>
  <c r="AJ28" i="31"/>
  <c r="AJ34" i="31"/>
  <c r="AL31" i="11"/>
  <c r="AL95" i="11" s="1"/>
  <c r="AL31" i="15"/>
  <c r="AL28" i="17"/>
  <c r="AL34" i="17"/>
  <c r="AL31" i="23"/>
  <c r="AL28" i="5"/>
  <c r="AL34" i="5"/>
  <c r="AL31" i="24"/>
  <c r="AL28" i="30"/>
  <c r="AL34" i="30"/>
  <c r="AL31" i="25"/>
  <c r="AL28" i="28"/>
  <c r="AL34" i="28"/>
  <c r="AL31" i="33"/>
  <c r="AL28" i="31"/>
  <c r="AL34" i="31"/>
  <c r="AJ28" i="11"/>
  <c r="AJ92" i="11" s="1"/>
  <c r="AJ34" i="11"/>
  <c r="AJ98" i="11" s="1"/>
  <c r="AL34" i="11"/>
  <c r="AL98" i="11" s="1"/>
  <c r="AJ34" i="15"/>
  <c r="AJ31" i="17"/>
  <c r="AJ28" i="23"/>
  <c r="AJ71" i="23" s="1"/>
  <c r="AJ34" i="23"/>
  <c r="AJ31" i="5"/>
  <c r="AJ28" i="24"/>
  <c r="AJ34" i="24"/>
  <c r="AJ31" i="30"/>
  <c r="AJ28" i="25"/>
  <c r="AJ34" i="25"/>
  <c r="AJ31" i="28"/>
  <c r="AJ28" i="33"/>
  <c r="AJ31" i="31"/>
  <c r="AL28" i="15"/>
  <c r="AL34" i="15"/>
  <c r="AL31" i="17"/>
  <c r="AL28" i="23"/>
  <c r="AL34" i="23"/>
  <c r="AL31" i="5"/>
  <c r="AL28" i="24"/>
  <c r="AL34" i="24"/>
  <c r="AL31" i="30"/>
  <c r="AL28" i="25"/>
  <c r="AL34" i="25"/>
  <c r="AL31" i="28"/>
  <c r="AL83" i="24"/>
  <c r="AJ61" i="24"/>
  <c r="AL61" i="24"/>
  <c r="AB58" i="31"/>
  <c r="Z58" i="31"/>
  <c r="AB54" i="31"/>
  <c r="Z54" i="31"/>
  <c r="AB51" i="31"/>
  <c r="Z51" i="31"/>
  <c r="AB49" i="31"/>
  <c r="Z49" i="31"/>
  <c r="AB58" i="32"/>
  <c r="Z58" i="32"/>
  <c r="AB54" i="32"/>
  <c r="Z54" i="32"/>
  <c r="AB51" i="32"/>
  <c r="Z51" i="32"/>
  <c r="AB49" i="32"/>
  <c r="Z49" i="32"/>
  <c r="AB58" i="35"/>
  <c r="Z58" i="35"/>
  <c r="AB54" i="35"/>
  <c r="Z54" i="35"/>
  <c r="AB51" i="35"/>
  <c r="Z51" i="35"/>
  <c r="AB49" i="35"/>
  <c r="Z49" i="35"/>
  <c r="AB58" i="34"/>
  <c r="Z58" i="34"/>
  <c r="AB54" i="34"/>
  <c r="Z54" i="34"/>
  <c r="AB51" i="34"/>
  <c r="Z51" i="34"/>
  <c r="AB49" i="34"/>
  <c r="Z49" i="34"/>
  <c r="AB58" i="33"/>
  <c r="Z58" i="33"/>
  <c r="AB54" i="33"/>
  <c r="Z54" i="33"/>
  <c r="AB51" i="33"/>
  <c r="Z51" i="33"/>
  <c r="AB49" i="33"/>
  <c r="Z49" i="33"/>
  <c r="AB58" i="28"/>
  <c r="Z58" i="28"/>
  <c r="AB54" i="28"/>
  <c r="Z54" i="28"/>
  <c r="AB51" i="28"/>
  <c r="Z51" i="28"/>
  <c r="AB49" i="28"/>
  <c r="Z49" i="28"/>
  <c r="AB58" i="29"/>
  <c r="Z58" i="29"/>
  <c r="AB54" i="29"/>
  <c r="Z54" i="29"/>
  <c r="AB51" i="29"/>
  <c r="Z51" i="29"/>
  <c r="AB49" i="29"/>
  <c r="Z49" i="29"/>
  <c r="AB58" i="25"/>
  <c r="Z58" i="25"/>
  <c r="AB54" i="25"/>
  <c r="Z54" i="25"/>
  <c r="AB51" i="25"/>
  <c r="Z51" i="25"/>
  <c r="AB49" i="25"/>
  <c r="Z49" i="25"/>
  <c r="AB58" i="30"/>
  <c r="Z58" i="30"/>
  <c r="AB54" i="30"/>
  <c r="Z54" i="30"/>
  <c r="AB51" i="30"/>
  <c r="Z51" i="30"/>
  <c r="AB49" i="30"/>
  <c r="Z49" i="30"/>
  <c r="AB58" i="24"/>
  <c r="Z58" i="24"/>
  <c r="AB54" i="24"/>
  <c r="Z54" i="24"/>
  <c r="AB51" i="24"/>
  <c r="Z51" i="24"/>
  <c r="AB49" i="24"/>
  <c r="Z49" i="24"/>
  <c r="AB58" i="5"/>
  <c r="Z58" i="5"/>
  <c r="AB54" i="5"/>
  <c r="Z54" i="5"/>
  <c r="AB51" i="5"/>
  <c r="Z51" i="5"/>
  <c r="AB49" i="5"/>
  <c r="Z49" i="5"/>
  <c r="AB58" i="26"/>
  <c r="Z58" i="26"/>
  <c r="AB54" i="26"/>
  <c r="Z54" i="26"/>
  <c r="AB51" i="26"/>
  <c r="Z51" i="26"/>
  <c r="AB49" i="26"/>
  <c r="Z49" i="26"/>
  <c r="AB58" i="23"/>
  <c r="Z58" i="23"/>
  <c r="AB54" i="23"/>
  <c r="Z54" i="23"/>
  <c r="AB51" i="23"/>
  <c r="Z51" i="23"/>
  <c r="AB49" i="23"/>
  <c r="Z49" i="23"/>
  <c r="AB58" i="22"/>
  <c r="Z58" i="22"/>
  <c r="AB54" i="22"/>
  <c r="Z54" i="22"/>
  <c r="AB51" i="22"/>
  <c r="Z51" i="22"/>
  <c r="AB49" i="22"/>
  <c r="Z49" i="22"/>
  <c r="AB58" i="21"/>
  <c r="Z58" i="21"/>
  <c r="AB54" i="21"/>
  <c r="Z54" i="21"/>
  <c r="AB51" i="21"/>
  <c r="Z51" i="21"/>
  <c r="AB49" i="21"/>
  <c r="Z49" i="21"/>
  <c r="AB58" i="18"/>
  <c r="Z58" i="18"/>
  <c r="AB54" i="18"/>
  <c r="Z54" i="18"/>
  <c r="AB51" i="18"/>
  <c r="Z51" i="18"/>
  <c r="AB49" i="18"/>
  <c r="Z49" i="18"/>
  <c r="AB58" i="16"/>
  <c r="Z58" i="16"/>
  <c r="AB54" i="16"/>
  <c r="Z54" i="16"/>
  <c r="AB51" i="16"/>
  <c r="Z51" i="16"/>
  <c r="AB49" i="16"/>
  <c r="Z49" i="16"/>
  <c r="AB58" i="17"/>
  <c r="Z58" i="17"/>
  <c r="AB54" i="17"/>
  <c r="Z54" i="17"/>
  <c r="AB51" i="17"/>
  <c r="Z51" i="17"/>
  <c r="AB49" i="17"/>
  <c r="Z49" i="17"/>
  <c r="AB58" i="15"/>
  <c r="Z58" i="15"/>
  <c r="AB54" i="15"/>
  <c r="Z54" i="15"/>
  <c r="AB51" i="15"/>
  <c r="Z51" i="15"/>
  <c r="AB49" i="15"/>
  <c r="Z49" i="15"/>
  <c r="AB58" i="14"/>
  <c r="Z58" i="14"/>
  <c r="AB54" i="14"/>
  <c r="Z54" i="14"/>
  <c r="AB51" i="14"/>
  <c r="Z51" i="14"/>
  <c r="AB49" i="14"/>
  <c r="Z49" i="14"/>
  <c r="Z58" i="10"/>
  <c r="Z54" i="10"/>
  <c r="Z51" i="10"/>
  <c r="Z49" i="10"/>
  <c r="X58" i="10"/>
  <c r="X54" i="10"/>
  <c r="X51" i="10"/>
  <c r="X49" i="10"/>
  <c r="AB58" i="11"/>
  <c r="AB54" i="11"/>
  <c r="AB51" i="11"/>
  <c r="AB49" i="11"/>
  <c r="Z58" i="11"/>
  <c r="Z54" i="11"/>
  <c r="Z51" i="11"/>
  <c r="Z49" i="11"/>
  <c r="AJ40" i="24" l="1"/>
  <c r="AL40" i="24"/>
  <c r="AJ71" i="33"/>
  <c r="AJ71" i="24"/>
  <c r="AJ83" i="24" s="1"/>
  <c r="AJ71" i="30"/>
  <c r="AJ71" i="31"/>
  <c r="AJ71" i="25"/>
  <c r="AJ71" i="28"/>
  <c r="AJ71" i="17"/>
  <c r="Z61" i="24"/>
  <c r="AB61" i="24"/>
  <c r="K58" i="10"/>
  <c r="K54" i="10"/>
  <c r="K50" i="10"/>
  <c r="K49" i="10"/>
  <c r="I58" i="10"/>
  <c r="I54" i="10"/>
  <c r="I50" i="10"/>
  <c r="I49" i="10"/>
  <c r="AE38" i="37" l="1"/>
  <c r="AD38" i="37"/>
  <c r="AC38" i="37"/>
  <c r="AB38" i="37"/>
  <c r="M58" i="31"/>
  <c r="K58" i="31"/>
  <c r="M54" i="31"/>
  <c r="K54" i="31"/>
  <c r="M50" i="31"/>
  <c r="K50" i="31"/>
  <c r="M49" i="31"/>
  <c r="K49" i="31"/>
  <c r="M58" i="32"/>
  <c r="K58" i="32"/>
  <c r="M54" i="32"/>
  <c r="K54" i="32"/>
  <c r="M50" i="32"/>
  <c r="K50" i="32"/>
  <c r="M49" i="32"/>
  <c r="K49" i="32"/>
  <c r="M58" i="35"/>
  <c r="K58" i="35"/>
  <c r="M54" i="35"/>
  <c r="K54" i="35"/>
  <c r="M50" i="35"/>
  <c r="K50" i="35"/>
  <c r="M49" i="35"/>
  <c r="K49" i="35"/>
  <c r="M58" i="34"/>
  <c r="K58" i="34"/>
  <c r="M54" i="34"/>
  <c r="K54" i="34"/>
  <c r="M50" i="34"/>
  <c r="K50" i="34"/>
  <c r="M49" i="34"/>
  <c r="K49" i="34"/>
  <c r="M58" i="33"/>
  <c r="K58" i="33"/>
  <c r="M54" i="33"/>
  <c r="K54" i="33"/>
  <c r="M50" i="33"/>
  <c r="K50" i="33"/>
  <c r="M49" i="33"/>
  <c r="K49" i="33"/>
  <c r="M58" i="28"/>
  <c r="K58" i="28"/>
  <c r="M54" i="28"/>
  <c r="K54" i="28"/>
  <c r="M50" i="28"/>
  <c r="K50" i="28"/>
  <c r="M49" i="28"/>
  <c r="K49" i="28"/>
  <c r="M58" i="29"/>
  <c r="K58" i="29"/>
  <c r="M54" i="29"/>
  <c r="K54" i="29"/>
  <c r="M50" i="29"/>
  <c r="K50" i="29"/>
  <c r="M49" i="29"/>
  <c r="K49" i="29"/>
  <c r="M58" i="25"/>
  <c r="K58" i="25"/>
  <c r="M54" i="25"/>
  <c r="K54" i="25"/>
  <c r="M50" i="25"/>
  <c r="K50" i="25"/>
  <c r="M49" i="25"/>
  <c r="K49" i="25"/>
  <c r="M58" i="30"/>
  <c r="K58" i="30"/>
  <c r="M54" i="30"/>
  <c r="K54" i="30"/>
  <c r="M50" i="30"/>
  <c r="K50" i="30"/>
  <c r="M49" i="30"/>
  <c r="K49" i="30"/>
  <c r="M58" i="24"/>
  <c r="K58" i="24"/>
  <c r="M54" i="24"/>
  <c r="K54" i="24"/>
  <c r="M50" i="24"/>
  <c r="K50" i="24"/>
  <c r="M49" i="24"/>
  <c r="K49" i="24"/>
  <c r="M58" i="5"/>
  <c r="K58" i="5"/>
  <c r="M54" i="5"/>
  <c r="K54" i="5"/>
  <c r="M50" i="5"/>
  <c r="K50" i="5"/>
  <c r="M49" i="5"/>
  <c r="K49" i="5"/>
  <c r="M58" i="26"/>
  <c r="K58" i="26"/>
  <c r="M54" i="26"/>
  <c r="K54" i="26"/>
  <c r="M50" i="26"/>
  <c r="K50" i="26"/>
  <c r="M49" i="26"/>
  <c r="K49" i="26"/>
  <c r="M58" i="23"/>
  <c r="K58" i="23"/>
  <c r="M54" i="23"/>
  <c r="K54" i="23"/>
  <c r="M50" i="23"/>
  <c r="K50" i="23"/>
  <c r="M49" i="23"/>
  <c r="K49" i="23"/>
  <c r="M58" i="22"/>
  <c r="K58" i="22"/>
  <c r="M54" i="22"/>
  <c r="K54" i="22"/>
  <c r="M50" i="22"/>
  <c r="K50" i="22"/>
  <c r="M49" i="22"/>
  <c r="K49" i="22"/>
  <c r="M58" i="21"/>
  <c r="K58" i="21"/>
  <c r="M54" i="21"/>
  <c r="K54" i="21"/>
  <c r="M50" i="21"/>
  <c r="K50" i="21"/>
  <c r="M49" i="21"/>
  <c r="K49" i="21"/>
  <c r="M58" i="18"/>
  <c r="K58" i="18"/>
  <c r="M54" i="18"/>
  <c r="K54" i="18"/>
  <c r="M50" i="18"/>
  <c r="K50" i="18"/>
  <c r="M49" i="18"/>
  <c r="K49" i="18"/>
  <c r="M58" i="16"/>
  <c r="K58" i="16"/>
  <c r="M54" i="16"/>
  <c r="K54" i="16"/>
  <c r="M50" i="16"/>
  <c r="K50" i="16"/>
  <c r="M49" i="16"/>
  <c r="K49" i="16"/>
  <c r="M58" i="17"/>
  <c r="K58" i="17"/>
  <c r="M54" i="17"/>
  <c r="K54" i="17"/>
  <c r="M50" i="17"/>
  <c r="K50" i="17"/>
  <c r="M49" i="17"/>
  <c r="K49" i="17"/>
  <c r="M58" i="15"/>
  <c r="K58" i="15"/>
  <c r="M54" i="15"/>
  <c r="K54" i="15"/>
  <c r="M50" i="15"/>
  <c r="K50" i="15"/>
  <c r="M49" i="15"/>
  <c r="K49" i="15"/>
  <c r="M58" i="14"/>
  <c r="K58" i="14"/>
  <c r="M54" i="14"/>
  <c r="K54" i="14"/>
  <c r="M50" i="14"/>
  <c r="K50" i="14"/>
  <c r="M49" i="14"/>
  <c r="K49" i="14"/>
  <c r="M58" i="11"/>
  <c r="K58" i="11"/>
  <c r="M54" i="11"/>
  <c r="K54" i="11"/>
  <c r="M50" i="11"/>
  <c r="K50" i="11"/>
  <c r="M49" i="11"/>
  <c r="K49" i="11"/>
  <c r="AF60" i="35"/>
  <c r="AD60" i="35"/>
  <c r="AG59" i="35"/>
  <c r="AE59" i="35"/>
  <c r="AG58" i="35"/>
  <c r="AE58" i="35"/>
  <c r="AG57" i="35"/>
  <c r="AE57" i="35"/>
  <c r="AG56" i="35"/>
  <c r="AE56" i="35"/>
  <c r="AG55" i="35"/>
  <c r="AE55" i="35"/>
  <c r="AG54" i="35"/>
  <c r="AE54" i="35"/>
  <c r="AG53" i="35"/>
  <c r="AE53" i="35"/>
  <c r="AG52" i="35"/>
  <c r="AE52" i="35"/>
  <c r="AG51" i="35"/>
  <c r="AE51" i="35"/>
  <c r="AG50" i="35"/>
  <c r="AE50" i="35"/>
  <c r="AG49" i="35"/>
  <c r="AE49" i="35"/>
  <c r="AG47" i="35"/>
  <c r="AE47" i="35"/>
  <c r="AG46" i="35"/>
  <c r="AE46" i="35"/>
  <c r="AG45" i="35"/>
  <c r="AE45" i="35"/>
  <c r="AG44" i="35"/>
  <c r="AE44" i="35"/>
  <c r="AF39" i="35"/>
  <c r="AD39" i="35"/>
  <c r="AG38" i="35"/>
  <c r="AG81" i="35" s="1"/>
  <c r="AE38" i="35"/>
  <c r="AE81" i="35" s="1"/>
  <c r="AG37" i="35"/>
  <c r="AG80" i="35" s="1"/>
  <c r="AE37" i="35"/>
  <c r="AE80" i="35" s="1"/>
  <c r="AG36" i="35"/>
  <c r="AE36" i="35"/>
  <c r="AG35" i="35"/>
  <c r="AG78" i="35" s="1"/>
  <c r="AE35" i="35"/>
  <c r="AE78" i="35" s="1"/>
  <c r="AG34" i="35"/>
  <c r="AG77" i="35" s="1"/>
  <c r="AE34" i="35"/>
  <c r="AE77" i="35" s="1"/>
  <c r="AG33" i="35"/>
  <c r="AG76" i="35" s="1"/>
  <c r="AE33" i="35"/>
  <c r="AE76" i="35" s="1"/>
  <c r="AG32" i="35"/>
  <c r="AG75" i="35" s="1"/>
  <c r="AE32" i="35"/>
  <c r="AE75" i="35" s="1"/>
  <c r="AG31" i="35"/>
  <c r="AG74" i="35" s="1"/>
  <c r="AE31" i="35"/>
  <c r="AE74" i="35" s="1"/>
  <c r="AG30" i="35"/>
  <c r="AE30" i="35"/>
  <c r="AG29" i="35"/>
  <c r="AG72" i="35" s="1"/>
  <c r="AE29" i="35"/>
  <c r="AE72" i="35" s="1"/>
  <c r="AG28" i="35"/>
  <c r="AE28" i="35"/>
  <c r="AG26" i="35"/>
  <c r="AG69" i="35" s="1"/>
  <c r="AE26" i="35"/>
  <c r="AE69" i="35" s="1"/>
  <c r="AG25" i="35"/>
  <c r="AG68" i="35" s="1"/>
  <c r="AE25" i="35"/>
  <c r="AE68" i="35" s="1"/>
  <c r="AG24" i="35"/>
  <c r="AG67" i="35" s="1"/>
  <c r="AE24" i="35"/>
  <c r="AE67" i="35" s="1"/>
  <c r="AG23" i="35"/>
  <c r="AG66" i="35" s="1"/>
  <c r="AE23" i="35"/>
  <c r="AE66" i="35" s="1"/>
  <c r="AG19" i="35"/>
  <c r="AF19" i="35"/>
  <c r="AE19" i="35"/>
  <c r="AD19" i="35"/>
  <c r="AE19" i="33"/>
  <c r="AG19" i="33"/>
  <c r="AF60" i="34"/>
  <c r="AD60" i="34"/>
  <c r="AG59" i="34"/>
  <c r="AE59" i="34"/>
  <c r="AG58" i="34"/>
  <c r="AE58" i="34"/>
  <c r="AG57" i="34"/>
  <c r="AE57" i="34"/>
  <c r="AG56" i="34"/>
  <c r="AE56" i="34"/>
  <c r="AG55" i="34"/>
  <c r="AE55" i="34"/>
  <c r="AG54" i="34"/>
  <c r="AE54" i="34"/>
  <c r="AG53" i="34"/>
  <c r="AE53" i="34"/>
  <c r="AG52" i="34"/>
  <c r="AE52" i="34"/>
  <c r="AG51" i="34"/>
  <c r="AE51" i="34"/>
  <c r="AG50" i="34"/>
  <c r="AE50" i="34"/>
  <c r="AG49" i="34"/>
  <c r="AE49" i="34"/>
  <c r="AG47" i="34"/>
  <c r="AE47" i="34"/>
  <c r="AG46" i="34"/>
  <c r="AE46" i="34"/>
  <c r="AG45" i="34"/>
  <c r="AE45" i="34"/>
  <c r="AG44" i="34"/>
  <c r="AE44" i="34"/>
  <c r="AF39" i="34"/>
  <c r="AD39" i="34"/>
  <c r="AG38" i="34"/>
  <c r="AG81" i="34" s="1"/>
  <c r="AE38" i="34"/>
  <c r="AE81" i="34" s="1"/>
  <c r="AG37" i="34"/>
  <c r="AG80" i="34" s="1"/>
  <c r="AE37" i="34"/>
  <c r="AE80" i="34" s="1"/>
  <c r="AG36" i="34"/>
  <c r="AE36" i="34"/>
  <c r="AG35" i="34"/>
  <c r="AG78" i="34" s="1"/>
  <c r="AE35" i="34"/>
  <c r="AE78" i="34" s="1"/>
  <c r="AG34" i="34"/>
  <c r="AG77" i="34" s="1"/>
  <c r="AE34" i="34"/>
  <c r="AE77" i="34" s="1"/>
  <c r="AG33" i="34"/>
  <c r="AG76" i="34" s="1"/>
  <c r="AE33" i="34"/>
  <c r="AE76" i="34" s="1"/>
  <c r="AG32" i="34"/>
  <c r="AG75" i="34" s="1"/>
  <c r="AE32" i="34"/>
  <c r="AE75" i="34" s="1"/>
  <c r="AG31" i="34"/>
  <c r="AG74" i="34" s="1"/>
  <c r="AE31" i="34"/>
  <c r="AE74" i="34" s="1"/>
  <c r="AG30" i="34"/>
  <c r="AE30" i="34"/>
  <c r="AG29" i="34"/>
  <c r="AG72" i="34" s="1"/>
  <c r="AE29" i="34"/>
  <c r="AE72" i="34" s="1"/>
  <c r="AG28" i="34"/>
  <c r="AE28" i="34"/>
  <c r="AG26" i="34"/>
  <c r="AG69" i="34" s="1"/>
  <c r="AE26" i="34"/>
  <c r="AE69" i="34" s="1"/>
  <c r="AG25" i="34"/>
  <c r="AG68" i="34" s="1"/>
  <c r="AE25" i="34"/>
  <c r="AE68" i="34" s="1"/>
  <c r="AG24" i="34"/>
  <c r="AG67" i="34" s="1"/>
  <c r="AE24" i="34"/>
  <c r="AE67" i="34" s="1"/>
  <c r="AG23" i="34"/>
  <c r="AG66" i="34" s="1"/>
  <c r="AE23" i="34"/>
  <c r="AE66" i="34" s="1"/>
  <c r="AG19" i="34"/>
  <c r="AF19" i="34"/>
  <c r="AE19" i="34"/>
  <c r="AD19" i="34"/>
  <c r="AF60" i="33"/>
  <c r="AD60" i="33"/>
  <c r="AG59" i="33"/>
  <c r="AE59" i="33"/>
  <c r="AG58" i="33"/>
  <c r="AE58" i="33"/>
  <c r="AG57" i="33"/>
  <c r="AE57" i="33"/>
  <c r="AG56" i="33"/>
  <c r="AE56" i="33"/>
  <c r="AG55" i="33"/>
  <c r="AE55" i="33"/>
  <c r="AG54" i="33"/>
  <c r="AE54" i="33"/>
  <c r="AG53" i="33"/>
  <c r="AE53" i="33"/>
  <c r="AG52" i="33"/>
  <c r="AE52" i="33"/>
  <c r="AG51" i="33"/>
  <c r="AE51" i="33"/>
  <c r="AG50" i="33"/>
  <c r="AE50" i="33"/>
  <c r="AG49" i="33"/>
  <c r="AE49" i="33"/>
  <c r="AG47" i="33"/>
  <c r="AE47" i="33"/>
  <c r="AG46" i="33"/>
  <c r="AE46" i="33"/>
  <c r="AG45" i="33"/>
  <c r="AE45" i="33"/>
  <c r="AG44" i="33"/>
  <c r="AE44" i="33"/>
  <c r="AF39" i="33"/>
  <c r="AD39" i="33"/>
  <c r="AG38" i="33"/>
  <c r="AG81" i="33" s="1"/>
  <c r="AE38" i="33"/>
  <c r="AE81" i="33" s="1"/>
  <c r="AG37" i="33"/>
  <c r="AG80" i="33" s="1"/>
  <c r="AE37" i="33"/>
  <c r="AE80" i="33" s="1"/>
  <c r="AG36" i="33"/>
  <c r="AE36" i="33"/>
  <c r="AG35" i="33"/>
  <c r="AG78" i="33" s="1"/>
  <c r="AE35" i="33"/>
  <c r="AE78" i="33" s="1"/>
  <c r="AG34" i="33"/>
  <c r="AG77" i="33" s="1"/>
  <c r="AE34" i="33"/>
  <c r="AE77" i="33" s="1"/>
  <c r="AG33" i="33"/>
  <c r="AG76" i="33" s="1"/>
  <c r="AE33" i="33"/>
  <c r="AE76" i="33" s="1"/>
  <c r="AG32" i="33"/>
  <c r="AG75" i="33" s="1"/>
  <c r="AE32" i="33"/>
  <c r="AE75" i="33" s="1"/>
  <c r="AG31" i="33"/>
  <c r="AG74" i="33" s="1"/>
  <c r="AE31" i="33"/>
  <c r="AE74" i="33" s="1"/>
  <c r="AG30" i="33"/>
  <c r="AE30" i="33"/>
  <c r="AG29" i="33"/>
  <c r="AG72" i="33" s="1"/>
  <c r="AE29" i="33"/>
  <c r="AE72" i="33" s="1"/>
  <c r="AG28" i="33"/>
  <c r="AE28" i="33"/>
  <c r="AG26" i="33"/>
  <c r="AG69" i="33" s="1"/>
  <c r="AE26" i="33"/>
  <c r="AE69" i="33" s="1"/>
  <c r="AG25" i="33"/>
  <c r="AG68" i="33" s="1"/>
  <c r="AE25" i="33"/>
  <c r="AE68" i="33" s="1"/>
  <c r="AG24" i="33"/>
  <c r="AG67" i="33" s="1"/>
  <c r="AE24" i="33"/>
  <c r="AE67" i="33" s="1"/>
  <c r="AG23" i="33"/>
  <c r="AG66" i="33" s="1"/>
  <c r="AE23" i="33"/>
  <c r="AE66" i="33" s="1"/>
  <c r="AF19" i="33"/>
  <c r="AD19" i="33"/>
  <c r="AF60" i="32"/>
  <c r="AD60" i="32"/>
  <c r="AG59" i="32"/>
  <c r="AE59" i="32"/>
  <c r="AG58" i="32"/>
  <c r="AE58" i="32"/>
  <c r="AG57" i="32"/>
  <c r="AE57" i="32"/>
  <c r="AG56" i="32"/>
  <c r="AE56" i="32"/>
  <c r="AG55" i="32"/>
  <c r="AE55" i="32"/>
  <c r="AG54" i="32"/>
  <c r="AE54" i="32"/>
  <c r="AG53" i="32"/>
  <c r="AE53" i="32"/>
  <c r="AG52" i="32"/>
  <c r="AE52" i="32"/>
  <c r="AG51" i="32"/>
  <c r="AE51" i="32"/>
  <c r="AG50" i="32"/>
  <c r="AE50" i="32"/>
  <c r="AG49" i="32"/>
  <c r="AE49" i="32"/>
  <c r="AG47" i="32"/>
  <c r="AE47" i="32"/>
  <c r="AG46" i="32"/>
  <c r="AE46" i="32"/>
  <c r="AG45" i="32"/>
  <c r="AE45" i="32"/>
  <c r="AG44" i="32"/>
  <c r="AE44" i="32"/>
  <c r="AF39" i="32"/>
  <c r="AD39" i="32"/>
  <c r="AG38" i="32"/>
  <c r="AG81" i="32" s="1"/>
  <c r="AE38" i="32"/>
  <c r="AE81" i="32" s="1"/>
  <c r="AG37" i="32"/>
  <c r="AG80" i="32" s="1"/>
  <c r="AE37" i="32"/>
  <c r="AE80" i="32" s="1"/>
  <c r="AG36" i="32"/>
  <c r="AE36" i="32"/>
  <c r="AG35" i="32"/>
  <c r="AG78" i="32" s="1"/>
  <c r="AE35" i="32"/>
  <c r="AE78" i="32" s="1"/>
  <c r="AG34" i="32"/>
  <c r="AG77" i="32" s="1"/>
  <c r="AE34" i="32"/>
  <c r="AE77" i="32" s="1"/>
  <c r="AG33" i="32"/>
  <c r="AG76" i="32" s="1"/>
  <c r="AE33" i="32"/>
  <c r="AE76" i="32" s="1"/>
  <c r="AG32" i="32"/>
  <c r="AG75" i="32" s="1"/>
  <c r="AE32" i="32"/>
  <c r="AE75" i="32" s="1"/>
  <c r="AG31" i="32"/>
  <c r="AG74" i="32" s="1"/>
  <c r="AE31" i="32"/>
  <c r="AE74" i="32" s="1"/>
  <c r="AG30" i="32"/>
  <c r="AE30" i="32"/>
  <c r="AG29" i="32"/>
  <c r="AG72" i="32" s="1"/>
  <c r="AE29" i="32"/>
  <c r="AE72" i="32" s="1"/>
  <c r="AG28" i="32"/>
  <c r="AE28" i="32"/>
  <c r="AG26" i="32"/>
  <c r="AG69" i="32" s="1"/>
  <c r="AE26" i="32"/>
  <c r="AE69" i="32" s="1"/>
  <c r="AG25" i="32"/>
  <c r="AG68" i="32" s="1"/>
  <c r="AE25" i="32"/>
  <c r="AE68" i="32" s="1"/>
  <c r="AG24" i="32"/>
  <c r="AG67" i="32" s="1"/>
  <c r="AE24" i="32"/>
  <c r="AE67" i="32" s="1"/>
  <c r="AG23" i="32"/>
  <c r="AG66" i="32" s="1"/>
  <c r="AE23" i="32"/>
  <c r="AE66" i="32" s="1"/>
  <c r="AG19" i="32"/>
  <c r="AF19" i="32"/>
  <c r="AE19" i="32"/>
  <c r="AD19" i="32"/>
  <c r="AF60" i="31"/>
  <c r="AD60" i="31"/>
  <c r="AG59" i="31"/>
  <c r="AE59" i="31"/>
  <c r="AG58" i="31"/>
  <c r="AE58" i="31"/>
  <c r="AG57" i="31"/>
  <c r="AE57" i="31"/>
  <c r="AG56" i="31"/>
  <c r="AE56" i="31"/>
  <c r="AG55" i="31"/>
  <c r="AE55" i="31"/>
  <c r="AG54" i="31"/>
  <c r="AE54" i="31"/>
  <c r="AG53" i="31"/>
  <c r="AE53" i="31"/>
  <c r="AG52" i="31"/>
  <c r="AE52" i="31"/>
  <c r="AG51" i="31"/>
  <c r="AE51" i="31"/>
  <c r="AG50" i="31"/>
  <c r="AE50" i="31"/>
  <c r="AG49" i="31"/>
  <c r="AE49" i="31"/>
  <c r="AG47" i="31"/>
  <c r="AE47" i="31"/>
  <c r="AG46" i="31"/>
  <c r="AE46" i="31"/>
  <c r="AG45" i="31"/>
  <c r="AE45" i="31"/>
  <c r="AG44" i="31"/>
  <c r="AE44" i="31"/>
  <c r="AF39" i="31"/>
  <c r="AD39" i="31"/>
  <c r="AG38" i="31"/>
  <c r="AG81" i="31" s="1"/>
  <c r="AE38" i="31"/>
  <c r="AE81" i="31" s="1"/>
  <c r="AG37" i="31"/>
  <c r="AG80" i="31" s="1"/>
  <c r="AE37" i="31"/>
  <c r="AE80" i="31" s="1"/>
  <c r="AG36" i="31"/>
  <c r="AE36" i="31"/>
  <c r="AG35" i="31"/>
  <c r="AG78" i="31" s="1"/>
  <c r="AE35" i="31"/>
  <c r="AE78" i="31" s="1"/>
  <c r="AG34" i="31"/>
  <c r="AG77" i="31" s="1"/>
  <c r="AE34" i="31"/>
  <c r="AE77" i="31" s="1"/>
  <c r="AG33" i="31"/>
  <c r="AG76" i="31" s="1"/>
  <c r="AE33" i="31"/>
  <c r="AE76" i="31" s="1"/>
  <c r="AG32" i="31"/>
  <c r="AG75" i="31" s="1"/>
  <c r="AE32" i="31"/>
  <c r="AE75" i="31" s="1"/>
  <c r="AG31" i="31"/>
  <c r="AG74" i="31" s="1"/>
  <c r="AE31" i="31"/>
  <c r="AE74" i="31" s="1"/>
  <c r="AG30" i="31"/>
  <c r="AE30" i="31"/>
  <c r="AG29" i="31"/>
  <c r="AG72" i="31" s="1"/>
  <c r="AE29" i="31"/>
  <c r="AE72" i="31" s="1"/>
  <c r="AG28" i="31"/>
  <c r="AE28" i="31"/>
  <c r="AG26" i="31"/>
  <c r="AG69" i="31" s="1"/>
  <c r="AE26" i="31"/>
  <c r="AE69" i="31" s="1"/>
  <c r="AG25" i="31"/>
  <c r="AG68" i="31" s="1"/>
  <c r="AE25" i="31"/>
  <c r="AE68" i="31" s="1"/>
  <c r="AG24" i="31"/>
  <c r="AG67" i="31" s="1"/>
  <c r="AE24" i="31"/>
  <c r="AE67" i="31" s="1"/>
  <c r="AG23" i="31"/>
  <c r="AG66" i="31" s="1"/>
  <c r="AE23" i="31"/>
  <c r="AE66" i="31" s="1"/>
  <c r="AG19" i="31"/>
  <c r="AF19" i="31"/>
  <c r="AE19" i="31"/>
  <c r="AD19" i="31"/>
  <c r="AF60" i="30"/>
  <c r="AD60" i="30"/>
  <c r="AG59" i="30"/>
  <c r="AE59" i="30"/>
  <c r="AG58" i="30"/>
  <c r="AE58" i="30"/>
  <c r="AG57" i="30"/>
  <c r="AE57" i="30"/>
  <c r="AG56" i="30"/>
  <c r="AE56" i="30"/>
  <c r="AG55" i="30"/>
  <c r="AE55" i="30"/>
  <c r="AG54" i="30"/>
  <c r="AE54" i="30"/>
  <c r="AG53" i="30"/>
  <c r="AE53" i="30"/>
  <c r="AG52" i="30"/>
  <c r="AE52" i="30"/>
  <c r="AG51" i="30"/>
  <c r="AE51" i="30"/>
  <c r="AG50" i="30"/>
  <c r="AE50" i="30"/>
  <c r="AG49" i="30"/>
  <c r="AE49" i="30"/>
  <c r="AG47" i="30"/>
  <c r="AE47" i="30"/>
  <c r="AG46" i="30"/>
  <c r="AE46" i="30"/>
  <c r="AG45" i="30"/>
  <c r="AE45" i="30"/>
  <c r="AG44" i="30"/>
  <c r="AE44" i="30"/>
  <c r="AF39" i="30"/>
  <c r="AD39" i="30"/>
  <c r="AG38" i="30"/>
  <c r="AG81" i="30" s="1"/>
  <c r="AE38" i="30"/>
  <c r="AE81" i="30" s="1"/>
  <c r="AG37" i="30"/>
  <c r="AG80" i="30" s="1"/>
  <c r="AE37" i="30"/>
  <c r="AE80" i="30" s="1"/>
  <c r="AG36" i="30"/>
  <c r="AE36" i="30"/>
  <c r="AG35" i="30"/>
  <c r="AG78" i="30" s="1"/>
  <c r="AE35" i="30"/>
  <c r="AE78" i="30" s="1"/>
  <c r="AG34" i="30"/>
  <c r="AG77" i="30" s="1"/>
  <c r="AE34" i="30"/>
  <c r="AE77" i="30" s="1"/>
  <c r="AG33" i="30"/>
  <c r="AG76" i="30" s="1"/>
  <c r="AE33" i="30"/>
  <c r="AE76" i="30" s="1"/>
  <c r="AG32" i="30"/>
  <c r="AG75" i="30" s="1"/>
  <c r="AE32" i="30"/>
  <c r="AE75" i="30" s="1"/>
  <c r="AG31" i="30"/>
  <c r="AG74" i="30" s="1"/>
  <c r="AE31" i="30"/>
  <c r="AE74" i="30" s="1"/>
  <c r="AG30" i="30"/>
  <c r="AE30" i="30"/>
  <c r="AG29" i="30"/>
  <c r="AG72" i="30" s="1"/>
  <c r="AE29" i="30"/>
  <c r="AE72" i="30" s="1"/>
  <c r="AG28" i="30"/>
  <c r="AE28" i="30"/>
  <c r="AG26" i="30"/>
  <c r="AG69" i="30" s="1"/>
  <c r="AE26" i="30"/>
  <c r="AE69" i="30" s="1"/>
  <c r="AG25" i="30"/>
  <c r="AG68" i="30" s="1"/>
  <c r="AE25" i="30"/>
  <c r="AE68" i="30" s="1"/>
  <c r="AG24" i="30"/>
  <c r="AG67" i="30" s="1"/>
  <c r="AE24" i="30"/>
  <c r="AE67" i="30" s="1"/>
  <c r="AG23" i="30"/>
  <c r="AG66" i="30" s="1"/>
  <c r="AE23" i="30"/>
  <c r="AE66" i="30" s="1"/>
  <c r="AG19" i="30"/>
  <c r="AF19" i="30"/>
  <c r="AE19" i="30"/>
  <c r="AD19" i="30"/>
  <c r="AF60" i="29"/>
  <c r="AD60" i="29"/>
  <c r="AG59" i="29"/>
  <c r="AE59" i="29"/>
  <c r="AG58" i="29"/>
  <c r="AE58" i="29"/>
  <c r="AG57" i="29"/>
  <c r="AE57" i="29"/>
  <c r="AG56" i="29"/>
  <c r="AE56" i="29"/>
  <c r="AG55" i="29"/>
  <c r="AE55" i="29"/>
  <c r="AG54" i="29"/>
  <c r="AE54" i="29"/>
  <c r="AG53" i="29"/>
  <c r="AE53" i="29"/>
  <c r="AG52" i="29"/>
  <c r="AE52" i="29"/>
  <c r="AG51" i="29"/>
  <c r="AE51" i="29"/>
  <c r="AG50" i="29"/>
  <c r="AE50" i="29"/>
  <c r="AG49" i="29"/>
  <c r="AE49" i="29"/>
  <c r="AG47" i="29"/>
  <c r="AE47" i="29"/>
  <c r="AG46" i="29"/>
  <c r="AE46" i="29"/>
  <c r="AG45" i="29"/>
  <c r="AE45" i="29"/>
  <c r="AG44" i="29"/>
  <c r="AE44" i="29"/>
  <c r="AF39" i="29"/>
  <c r="AD39" i="29"/>
  <c r="AG38" i="29"/>
  <c r="AG81" i="29" s="1"/>
  <c r="AE38" i="29"/>
  <c r="AE81" i="29" s="1"/>
  <c r="AG37" i="29"/>
  <c r="AG80" i="29" s="1"/>
  <c r="AE37" i="29"/>
  <c r="AE80" i="29" s="1"/>
  <c r="AG36" i="29"/>
  <c r="AE36" i="29"/>
  <c r="AG35" i="29"/>
  <c r="AG78" i="29" s="1"/>
  <c r="AE35" i="29"/>
  <c r="AE78" i="29" s="1"/>
  <c r="AG34" i="29"/>
  <c r="AG77" i="29" s="1"/>
  <c r="AE34" i="29"/>
  <c r="AE77" i="29" s="1"/>
  <c r="AG33" i="29"/>
  <c r="AG76" i="29" s="1"/>
  <c r="AE33" i="29"/>
  <c r="AE76" i="29" s="1"/>
  <c r="AG32" i="29"/>
  <c r="AG75" i="29" s="1"/>
  <c r="AE32" i="29"/>
  <c r="AE75" i="29" s="1"/>
  <c r="AG31" i="29"/>
  <c r="AG74" i="29" s="1"/>
  <c r="AE31" i="29"/>
  <c r="AE74" i="29" s="1"/>
  <c r="AG30" i="29"/>
  <c r="AE30" i="29"/>
  <c r="AG29" i="29"/>
  <c r="AG72" i="29" s="1"/>
  <c r="AE29" i="29"/>
  <c r="AE72" i="29" s="1"/>
  <c r="AG28" i="29"/>
  <c r="AE28" i="29"/>
  <c r="AG26" i="29"/>
  <c r="AG69" i="29" s="1"/>
  <c r="AE26" i="29"/>
  <c r="AE69" i="29" s="1"/>
  <c r="AG25" i="29"/>
  <c r="AG68" i="29" s="1"/>
  <c r="AE25" i="29"/>
  <c r="AE68" i="29" s="1"/>
  <c r="AG24" i="29"/>
  <c r="AG67" i="29" s="1"/>
  <c r="AE24" i="29"/>
  <c r="AE67" i="29" s="1"/>
  <c r="AG23" i="29"/>
  <c r="AG66" i="29" s="1"/>
  <c r="AE23" i="29"/>
  <c r="AE66" i="29" s="1"/>
  <c r="AG19" i="29"/>
  <c r="AF19" i="29"/>
  <c r="AE19" i="29"/>
  <c r="AD19" i="29"/>
  <c r="AF60" i="28"/>
  <c r="AD60" i="28"/>
  <c r="AG59" i="28"/>
  <c r="AE59" i="28"/>
  <c r="AG58" i="28"/>
  <c r="AE58" i="28"/>
  <c r="AG57" i="28"/>
  <c r="AE57" i="28"/>
  <c r="AG56" i="28"/>
  <c r="AE56" i="28"/>
  <c r="AG55" i="28"/>
  <c r="AE55" i="28"/>
  <c r="AG54" i="28"/>
  <c r="AE54" i="28"/>
  <c r="AG53" i="28"/>
  <c r="AE53" i="28"/>
  <c r="AG52" i="28"/>
  <c r="AE52" i="28"/>
  <c r="AG51" i="28"/>
  <c r="AE51" i="28"/>
  <c r="AG50" i="28"/>
  <c r="AE50" i="28"/>
  <c r="AG49" i="28"/>
  <c r="AE49" i="28"/>
  <c r="AG47" i="28"/>
  <c r="AE47" i="28"/>
  <c r="AG46" i="28"/>
  <c r="AE46" i="28"/>
  <c r="AG45" i="28"/>
  <c r="AE45" i="28"/>
  <c r="AG44" i="28"/>
  <c r="AE44" i="28"/>
  <c r="AF39" i="28"/>
  <c r="AD39" i="28"/>
  <c r="AG38" i="28"/>
  <c r="AG81" i="28" s="1"/>
  <c r="AE38" i="28"/>
  <c r="AE81" i="28" s="1"/>
  <c r="AG37" i="28"/>
  <c r="AG80" i="28" s="1"/>
  <c r="AE37" i="28"/>
  <c r="AE80" i="28" s="1"/>
  <c r="AG36" i="28"/>
  <c r="AE36" i="28"/>
  <c r="AG35" i="28"/>
  <c r="AG78" i="28" s="1"/>
  <c r="AE35" i="28"/>
  <c r="AE78" i="28" s="1"/>
  <c r="AG34" i="28"/>
  <c r="AG77" i="28" s="1"/>
  <c r="AE34" i="28"/>
  <c r="AE77" i="28" s="1"/>
  <c r="AG33" i="28"/>
  <c r="AG76" i="28" s="1"/>
  <c r="AE33" i="28"/>
  <c r="AE76" i="28" s="1"/>
  <c r="AG32" i="28"/>
  <c r="AG75" i="28" s="1"/>
  <c r="AE32" i="28"/>
  <c r="AE75" i="28" s="1"/>
  <c r="AG31" i="28"/>
  <c r="AG74" i="28" s="1"/>
  <c r="AE31" i="28"/>
  <c r="AE74" i="28" s="1"/>
  <c r="AG30" i="28"/>
  <c r="AE30" i="28"/>
  <c r="AG29" i="28"/>
  <c r="AG72" i="28" s="1"/>
  <c r="AE29" i="28"/>
  <c r="AE72" i="28" s="1"/>
  <c r="AG28" i="28"/>
  <c r="AE28" i="28"/>
  <c r="AG26" i="28"/>
  <c r="AG69" i="28" s="1"/>
  <c r="AE26" i="28"/>
  <c r="AE69" i="28" s="1"/>
  <c r="AG25" i="28"/>
  <c r="AG68" i="28" s="1"/>
  <c r="AE25" i="28"/>
  <c r="AE68" i="28" s="1"/>
  <c r="AG24" i="28"/>
  <c r="AG67" i="28" s="1"/>
  <c r="AE24" i="28"/>
  <c r="AE67" i="28" s="1"/>
  <c r="AG23" i="28"/>
  <c r="AG66" i="28" s="1"/>
  <c r="AE23" i="28"/>
  <c r="AE66" i="28" s="1"/>
  <c r="AG19" i="28"/>
  <c r="AF19" i="28"/>
  <c r="AE19" i="28"/>
  <c r="AD19" i="28"/>
  <c r="AF60" i="26"/>
  <c r="AD60" i="26"/>
  <c r="AG59" i="26"/>
  <c r="AE59" i="26"/>
  <c r="AG58" i="26"/>
  <c r="AE58" i="26"/>
  <c r="AG57" i="26"/>
  <c r="AE57" i="26"/>
  <c r="AG56" i="26"/>
  <c r="AE56" i="26"/>
  <c r="AG55" i="26"/>
  <c r="AE55" i="26"/>
  <c r="AG54" i="26"/>
  <c r="AE54" i="26"/>
  <c r="AG53" i="26"/>
  <c r="AE53" i="26"/>
  <c r="AG52" i="26"/>
  <c r="AE52" i="26"/>
  <c r="AG51" i="26"/>
  <c r="AE51" i="26"/>
  <c r="AG50" i="26"/>
  <c r="AE50" i="26"/>
  <c r="AG49" i="26"/>
  <c r="AE49" i="26"/>
  <c r="AG47" i="26"/>
  <c r="AE47" i="26"/>
  <c r="AG46" i="26"/>
  <c r="AE46" i="26"/>
  <c r="AG45" i="26"/>
  <c r="AE45" i="26"/>
  <c r="AG44" i="26"/>
  <c r="AE44" i="26"/>
  <c r="AF39" i="26"/>
  <c r="AD39" i="26"/>
  <c r="AG38" i="26"/>
  <c r="AG81" i="26" s="1"/>
  <c r="AE38" i="26"/>
  <c r="AE81" i="26" s="1"/>
  <c r="AG37" i="26"/>
  <c r="AG80" i="26" s="1"/>
  <c r="AE37" i="26"/>
  <c r="AE80" i="26" s="1"/>
  <c r="AG36" i="26"/>
  <c r="AG79" i="26" s="1"/>
  <c r="AE36" i="26"/>
  <c r="AE79" i="26" s="1"/>
  <c r="AG35" i="26"/>
  <c r="AG78" i="26" s="1"/>
  <c r="AE35" i="26"/>
  <c r="AE78" i="26" s="1"/>
  <c r="AG34" i="26"/>
  <c r="AG77" i="26" s="1"/>
  <c r="AE34" i="26"/>
  <c r="AE77" i="26" s="1"/>
  <c r="AG33" i="26"/>
  <c r="AG76" i="26" s="1"/>
  <c r="AE33" i="26"/>
  <c r="AE76" i="26" s="1"/>
  <c r="AG32" i="26"/>
  <c r="AG75" i="26" s="1"/>
  <c r="AE32" i="26"/>
  <c r="AE75" i="26" s="1"/>
  <c r="AG31" i="26"/>
  <c r="AG74" i="26" s="1"/>
  <c r="AE31" i="26"/>
  <c r="AE74" i="26" s="1"/>
  <c r="AG30" i="26"/>
  <c r="AG73" i="26" s="1"/>
  <c r="AE30" i="26"/>
  <c r="AE73" i="26" s="1"/>
  <c r="AG29" i="26"/>
  <c r="AG72" i="26" s="1"/>
  <c r="AE29" i="26"/>
  <c r="AE72" i="26" s="1"/>
  <c r="AG28" i="26"/>
  <c r="AG71" i="26" s="1"/>
  <c r="AE28" i="26"/>
  <c r="AE71" i="26" s="1"/>
  <c r="AG26" i="26"/>
  <c r="AG69" i="26" s="1"/>
  <c r="AE26" i="26"/>
  <c r="AE69" i="26" s="1"/>
  <c r="AG25" i="26"/>
  <c r="AG68" i="26" s="1"/>
  <c r="AE25" i="26"/>
  <c r="AE68" i="26" s="1"/>
  <c r="AG24" i="26"/>
  <c r="AG67" i="26" s="1"/>
  <c r="AE24" i="26"/>
  <c r="AE67" i="26" s="1"/>
  <c r="AG23" i="26"/>
  <c r="AG66" i="26" s="1"/>
  <c r="AE23" i="26"/>
  <c r="AE66" i="26" s="1"/>
  <c r="AG19" i="26"/>
  <c r="AF19" i="26"/>
  <c r="AE19" i="26"/>
  <c r="AD19" i="26"/>
  <c r="AF60" i="25"/>
  <c r="AD60" i="25"/>
  <c r="AG59" i="25"/>
  <c r="AE59" i="25"/>
  <c r="AG58" i="25"/>
  <c r="AE58" i="25"/>
  <c r="AG57" i="25"/>
  <c r="AE57" i="25"/>
  <c r="AG56" i="25"/>
  <c r="AE56" i="25"/>
  <c r="AG55" i="25"/>
  <c r="AE55" i="25"/>
  <c r="AG54" i="25"/>
  <c r="AE54" i="25"/>
  <c r="AG53" i="25"/>
  <c r="AE53" i="25"/>
  <c r="AG52" i="25"/>
  <c r="AE52" i="25"/>
  <c r="AG51" i="25"/>
  <c r="AE51" i="25"/>
  <c r="AG50" i="25"/>
  <c r="AE50" i="25"/>
  <c r="AG49" i="25"/>
  <c r="AE49" i="25"/>
  <c r="AG47" i="25"/>
  <c r="AE47" i="25"/>
  <c r="AG46" i="25"/>
  <c r="AE46" i="25"/>
  <c r="AG45" i="25"/>
  <c r="AE45" i="25"/>
  <c r="AG44" i="25"/>
  <c r="AE44" i="25"/>
  <c r="AF39" i="25"/>
  <c r="AD39" i="25"/>
  <c r="AG38" i="25"/>
  <c r="AG81" i="25" s="1"/>
  <c r="AE38" i="25"/>
  <c r="AE81" i="25" s="1"/>
  <c r="AG37" i="25"/>
  <c r="AG80" i="25" s="1"/>
  <c r="AE37" i="25"/>
  <c r="AE80" i="25" s="1"/>
  <c r="AG36" i="25"/>
  <c r="AE36" i="25"/>
  <c r="AG35" i="25"/>
  <c r="AG78" i="25" s="1"/>
  <c r="AE35" i="25"/>
  <c r="AE78" i="25" s="1"/>
  <c r="AG34" i="25"/>
  <c r="AG77" i="25" s="1"/>
  <c r="AE34" i="25"/>
  <c r="AE77" i="25" s="1"/>
  <c r="AG33" i="25"/>
  <c r="AG76" i="25" s="1"/>
  <c r="AE33" i="25"/>
  <c r="AE76" i="25" s="1"/>
  <c r="AG32" i="25"/>
  <c r="AG75" i="25" s="1"/>
  <c r="AE32" i="25"/>
  <c r="AE75" i="25" s="1"/>
  <c r="AG31" i="25"/>
  <c r="AG74" i="25" s="1"/>
  <c r="AE31" i="25"/>
  <c r="AE74" i="25" s="1"/>
  <c r="AG30" i="25"/>
  <c r="AE30" i="25"/>
  <c r="AG29" i="25"/>
  <c r="AG72" i="25" s="1"/>
  <c r="AE29" i="25"/>
  <c r="AE72" i="25" s="1"/>
  <c r="AG28" i="25"/>
  <c r="AE28" i="25"/>
  <c r="AG26" i="25"/>
  <c r="AG69" i="25" s="1"/>
  <c r="AE26" i="25"/>
  <c r="AE69" i="25" s="1"/>
  <c r="AG25" i="25"/>
  <c r="AG68" i="25" s="1"/>
  <c r="AE25" i="25"/>
  <c r="AE68" i="25" s="1"/>
  <c r="AG24" i="25"/>
  <c r="AG67" i="25" s="1"/>
  <c r="AE24" i="25"/>
  <c r="AE67" i="25" s="1"/>
  <c r="AG23" i="25"/>
  <c r="AG66" i="25" s="1"/>
  <c r="AE23" i="25"/>
  <c r="AE66" i="25" s="1"/>
  <c r="AG19" i="25"/>
  <c r="AF19" i="25"/>
  <c r="AE19" i="25"/>
  <c r="AD19" i="25"/>
  <c r="AF60" i="24"/>
  <c r="AD60" i="24"/>
  <c r="AG59" i="24"/>
  <c r="AE59" i="24"/>
  <c r="AG58" i="24"/>
  <c r="AE58" i="24"/>
  <c r="AG57" i="24"/>
  <c r="AE57" i="24"/>
  <c r="AG56" i="24"/>
  <c r="AE56" i="24"/>
  <c r="AG55" i="24"/>
  <c r="AE55" i="24"/>
  <c r="AG54" i="24"/>
  <c r="AE54" i="24"/>
  <c r="AG53" i="24"/>
  <c r="AE53" i="24"/>
  <c r="AG52" i="24"/>
  <c r="AE52" i="24"/>
  <c r="AG51" i="24"/>
  <c r="AE51" i="24"/>
  <c r="AG50" i="24"/>
  <c r="AE50" i="24"/>
  <c r="AG49" i="24"/>
  <c r="AE49" i="24"/>
  <c r="AG47" i="24"/>
  <c r="AE47" i="24"/>
  <c r="AG46" i="24"/>
  <c r="AE46" i="24"/>
  <c r="AG45" i="24"/>
  <c r="AE45" i="24"/>
  <c r="AG44" i="24"/>
  <c r="AE44" i="24"/>
  <c r="AF39" i="24"/>
  <c r="AD39" i="24"/>
  <c r="AG38" i="24"/>
  <c r="AG81" i="24" s="1"/>
  <c r="AE38" i="24"/>
  <c r="AE81" i="24" s="1"/>
  <c r="AG37" i="24"/>
  <c r="AG80" i="24" s="1"/>
  <c r="AE37" i="24"/>
  <c r="AE80" i="24" s="1"/>
  <c r="AG36" i="24"/>
  <c r="AE36" i="24"/>
  <c r="AG35" i="24"/>
  <c r="AG78" i="24" s="1"/>
  <c r="AE35" i="24"/>
  <c r="AE78" i="24" s="1"/>
  <c r="AG34" i="24"/>
  <c r="AG77" i="24" s="1"/>
  <c r="AE34" i="24"/>
  <c r="AE77" i="24" s="1"/>
  <c r="AG33" i="24"/>
  <c r="AG76" i="24" s="1"/>
  <c r="AE33" i="24"/>
  <c r="AE76" i="24" s="1"/>
  <c r="AG32" i="24"/>
  <c r="AG75" i="24" s="1"/>
  <c r="AE32" i="24"/>
  <c r="AE75" i="24" s="1"/>
  <c r="AG31" i="24"/>
  <c r="AG74" i="24" s="1"/>
  <c r="AE31" i="24"/>
  <c r="AE74" i="24" s="1"/>
  <c r="AG30" i="24"/>
  <c r="AE30" i="24"/>
  <c r="AG29" i="24"/>
  <c r="AG72" i="24" s="1"/>
  <c r="AE29" i="24"/>
  <c r="AE72" i="24" s="1"/>
  <c r="AG28" i="24"/>
  <c r="AE28" i="24"/>
  <c r="AG26" i="24"/>
  <c r="AG69" i="24" s="1"/>
  <c r="AE26" i="24"/>
  <c r="AE69" i="24" s="1"/>
  <c r="AG25" i="24"/>
  <c r="AG68" i="24" s="1"/>
  <c r="AE25" i="24"/>
  <c r="AE68" i="24" s="1"/>
  <c r="AG24" i="24"/>
  <c r="AG67" i="24" s="1"/>
  <c r="AE24" i="24"/>
  <c r="AE67" i="24" s="1"/>
  <c r="AG23" i="24"/>
  <c r="AG66" i="24" s="1"/>
  <c r="AE23" i="24"/>
  <c r="AE66" i="24" s="1"/>
  <c r="AG19" i="24"/>
  <c r="AF19" i="24"/>
  <c r="AE19" i="24"/>
  <c r="AD19" i="24"/>
  <c r="AF60" i="23"/>
  <c r="AD60" i="23"/>
  <c r="AG59" i="23"/>
  <c r="AE59" i="23"/>
  <c r="AG58" i="23"/>
  <c r="AE58" i="23"/>
  <c r="AG57" i="23"/>
  <c r="AE57" i="23"/>
  <c r="AG56" i="23"/>
  <c r="AE56" i="23"/>
  <c r="AG55" i="23"/>
  <c r="AE55" i="23"/>
  <c r="AG54" i="23"/>
  <c r="AE54" i="23"/>
  <c r="AG53" i="23"/>
  <c r="AE53" i="23"/>
  <c r="AG52" i="23"/>
  <c r="AE52" i="23"/>
  <c r="AG51" i="23"/>
  <c r="AE51" i="23"/>
  <c r="AG50" i="23"/>
  <c r="AE50" i="23"/>
  <c r="AG49" i="23"/>
  <c r="AE49" i="23"/>
  <c r="AG47" i="23"/>
  <c r="AE47" i="23"/>
  <c r="AG46" i="23"/>
  <c r="AE46" i="23"/>
  <c r="AG45" i="23"/>
  <c r="AE45" i="23"/>
  <c r="AG44" i="23"/>
  <c r="AE44" i="23"/>
  <c r="AF39" i="23"/>
  <c r="AD39" i="23"/>
  <c r="AG38" i="23"/>
  <c r="AG81" i="23" s="1"/>
  <c r="AE38" i="23"/>
  <c r="AE81" i="23" s="1"/>
  <c r="AG37" i="23"/>
  <c r="AG80" i="23" s="1"/>
  <c r="AE37" i="23"/>
  <c r="AE80" i="23" s="1"/>
  <c r="AG36" i="23"/>
  <c r="AG79" i="23" s="1"/>
  <c r="AE36" i="23"/>
  <c r="AE79" i="23" s="1"/>
  <c r="AG35" i="23"/>
  <c r="AG78" i="23" s="1"/>
  <c r="AE35" i="23"/>
  <c r="AE78" i="23" s="1"/>
  <c r="AG34" i="23"/>
  <c r="AG77" i="23" s="1"/>
  <c r="AE34" i="23"/>
  <c r="AE77" i="23" s="1"/>
  <c r="AG33" i="23"/>
  <c r="AG76" i="23" s="1"/>
  <c r="AE33" i="23"/>
  <c r="AE76" i="23" s="1"/>
  <c r="AG32" i="23"/>
  <c r="AG75" i="23" s="1"/>
  <c r="AE32" i="23"/>
  <c r="AE75" i="23" s="1"/>
  <c r="AG31" i="23"/>
  <c r="AG74" i="23" s="1"/>
  <c r="AE31" i="23"/>
  <c r="AE74" i="23" s="1"/>
  <c r="AG30" i="23"/>
  <c r="AG73" i="23" s="1"/>
  <c r="AE30" i="23"/>
  <c r="AE73" i="23" s="1"/>
  <c r="AG29" i="23"/>
  <c r="AG72" i="23" s="1"/>
  <c r="AE29" i="23"/>
  <c r="AE72" i="23" s="1"/>
  <c r="AG28" i="23"/>
  <c r="AG71" i="23" s="1"/>
  <c r="AE28" i="23"/>
  <c r="AE71" i="23" s="1"/>
  <c r="AG26" i="23"/>
  <c r="AG69" i="23" s="1"/>
  <c r="AE26" i="23"/>
  <c r="AE69" i="23" s="1"/>
  <c r="AG25" i="23"/>
  <c r="AG68" i="23" s="1"/>
  <c r="AE25" i="23"/>
  <c r="AE68" i="23" s="1"/>
  <c r="AG24" i="23"/>
  <c r="AG67" i="23" s="1"/>
  <c r="AE24" i="23"/>
  <c r="AE67" i="23" s="1"/>
  <c r="AG23" i="23"/>
  <c r="AG66" i="23" s="1"/>
  <c r="AE23" i="23"/>
  <c r="AE66" i="23" s="1"/>
  <c r="AG19" i="23"/>
  <c r="AF19" i="23"/>
  <c r="AE19" i="23"/>
  <c r="AD19" i="23"/>
  <c r="AF60" i="22"/>
  <c r="AD60" i="22"/>
  <c r="AG59" i="22"/>
  <c r="AE59" i="22"/>
  <c r="AG58" i="22"/>
  <c r="AE58" i="22"/>
  <c r="AG57" i="22"/>
  <c r="AE57" i="22"/>
  <c r="AG56" i="22"/>
  <c r="AE56" i="22"/>
  <c r="AG55" i="22"/>
  <c r="AE55" i="22"/>
  <c r="AG54" i="22"/>
  <c r="AE54" i="22"/>
  <c r="AG53" i="22"/>
  <c r="AE53" i="22"/>
  <c r="AG52" i="22"/>
  <c r="AE52" i="22"/>
  <c r="AG51" i="22"/>
  <c r="AE51" i="22"/>
  <c r="AG50" i="22"/>
  <c r="AE50" i="22"/>
  <c r="AG49" i="22"/>
  <c r="AE49" i="22"/>
  <c r="AG47" i="22"/>
  <c r="AE47" i="22"/>
  <c r="AG46" i="22"/>
  <c r="AE46" i="22"/>
  <c r="AG45" i="22"/>
  <c r="AE45" i="22"/>
  <c r="AG44" i="22"/>
  <c r="AE44" i="22"/>
  <c r="AF39" i="22"/>
  <c r="AD39" i="22"/>
  <c r="AG38" i="22"/>
  <c r="AG81" i="22" s="1"/>
  <c r="AE38" i="22"/>
  <c r="AE81" i="22" s="1"/>
  <c r="AG37" i="22"/>
  <c r="AG80" i="22" s="1"/>
  <c r="AE37" i="22"/>
  <c r="AE80" i="22" s="1"/>
  <c r="AG36" i="22"/>
  <c r="AG79" i="22" s="1"/>
  <c r="AE36" i="22"/>
  <c r="AE79" i="22" s="1"/>
  <c r="AG35" i="22"/>
  <c r="AG78" i="22" s="1"/>
  <c r="AE35" i="22"/>
  <c r="AE78" i="22" s="1"/>
  <c r="AG34" i="22"/>
  <c r="AG77" i="22" s="1"/>
  <c r="AE34" i="22"/>
  <c r="AE77" i="22" s="1"/>
  <c r="AG33" i="22"/>
  <c r="AG76" i="22" s="1"/>
  <c r="AE33" i="22"/>
  <c r="AE76" i="22" s="1"/>
  <c r="AG32" i="22"/>
  <c r="AG75" i="22" s="1"/>
  <c r="AE32" i="22"/>
  <c r="AE75" i="22" s="1"/>
  <c r="AG31" i="22"/>
  <c r="AG74" i="22" s="1"/>
  <c r="AE31" i="22"/>
  <c r="AE74" i="22" s="1"/>
  <c r="AG30" i="22"/>
  <c r="AG73" i="22" s="1"/>
  <c r="AE30" i="22"/>
  <c r="AE73" i="22" s="1"/>
  <c r="AG29" i="22"/>
  <c r="AG72" i="22" s="1"/>
  <c r="AE29" i="22"/>
  <c r="AE72" i="22" s="1"/>
  <c r="AG28" i="22"/>
  <c r="AG71" i="22" s="1"/>
  <c r="AE28" i="22"/>
  <c r="AE71" i="22" s="1"/>
  <c r="AG26" i="22"/>
  <c r="AG69" i="22" s="1"/>
  <c r="AE26" i="22"/>
  <c r="AE69" i="22" s="1"/>
  <c r="AG25" i="22"/>
  <c r="AG68" i="22" s="1"/>
  <c r="AE25" i="22"/>
  <c r="AE68" i="22" s="1"/>
  <c r="AG24" i="22"/>
  <c r="AG67" i="22" s="1"/>
  <c r="AE24" i="22"/>
  <c r="AE67" i="22" s="1"/>
  <c r="AG23" i="22"/>
  <c r="AG66" i="22" s="1"/>
  <c r="AE23" i="22"/>
  <c r="AE66" i="22" s="1"/>
  <c r="AG19" i="22"/>
  <c r="AF19" i="22"/>
  <c r="AE19" i="22"/>
  <c r="AD19" i="22"/>
  <c r="AF60" i="21"/>
  <c r="AD60" i="21"/>
  <c r="AG59" i="21"/>
  <c r="AE59" i="21"/>
  <c r="AG58" i="21"/>
  <c r="AE58" i="21"/>
  <c r="AG57" i="21"/>
  <c r="AE57" i="21"/>
  <c r="AG56" i="21"/>
  <c r="AE56" i="21"/>
  <c r="AG55" i="21"/>
  <c r="AE55" i="21"/>
  <c r="AG54" i="21"/>
  <c r="AE54" i="21"/>
  <c r="AG53" i="21"/>
  <c r="AE53" i="21"/>
  <c r="AG52" i="21"/>
  <c r="AE52" i="21"/>
  <c r="AG51" i="21"/>
  <c r="AE51" i="21"/>
  <c r="AG50" i="21"/>
  <c r="AE50" i="21"/>
  <c r="AG49" i="21"/>
  <c r="AE49" i="21"/>
  <c r="AG47" i="21"/>
  <c r="AE47" i="21"/>
  <c r="AG46" i="21"/>
  <c r="AE46" i="21"/>
  <c r="AG45" i="21"/>
  <c r="AE45" i="21"/>
  <c r="AG44" i="21"/>
  <c r="AE44" i="21"/>
  <c r="AF39" i="21"/>
  <c r="AD39" i="21"/>
  <c r="AG38" i="21"/>
  <c r="AG81" i="21" s="1"/>
  <c r="AE38" i="21"/>
  <c r="AE81" i="21" s="1"/>
  <c r="AG37" i="21"/>
  <c r="AG80" i="21" s="1"/>
  <c r="AE37" i="21"/>
  <c r="AE80" i="21" s="1"/>
  <c r="AG36" i="21"/>
  <c r="AG79" i="21" s="1"/>
  <c r="AE36" i="21"/>
  <c r="AE79" i="21" s="1"/>
  <c r="AG35" i="21"/>
  <c r="AG78" i="21" s="1"/>
  <c r="AE35" i="21"/>
  <c r="AE78" i="21" s="1"/>
  <c r="AG34" i="21"/>
  <c r="AG77" i="21" s="1"/>
  <c r="AE34" i="21"/>
  <c r="AE77" i="21" s="1"/>
  <c r="AG33" i="21"/>
  <c r="AG76" i="21" s="1"/>
  <c r="AE33" i="21"/>
  <c r="AE76" i="21" s="1"/>
  <c r="AG32" i="21"/>
  <c r="AG75" i="21" s="1"/>
  <c r="AE32" i="21"/>
  <c r="AE75" i="21" s="1"/>
  <c r="AG31" i="21"/>
  <c r="AG74" i="21" s="1"/>
  <c r="AE31" i="21"/>
  <c r="AE74" i="21" s="1"/>
  <c r="AG30" i="21"/>
  <c r="AG73" i="21" s="1"/>
  <c r="AE30" i="21"/>
  <c r="AE73" i="21" s="1"/>
  <c r="AG29" i="21"/>
  <c r="AG72" i="21" s="1"/>
  <c r="AE29" i="21"/>
  <c r="AE72" i="21" s="1"/>
  <c r="AG28" i="21"/>
  <c r="AG71" i="21" s="1"/>
  <c r="AE28" i="21"/>
  <c r="AE71" i="21" s="1"/>
  <c r="AG26" i="21"/>
  <c r="AG69" i="21" s="1"/>
  <c r="AE26" i="21"/>
  <c r="AE69" i="21" s="1"/>
  <c r="AG25" i="21"/>
  <c r="AG68" i="21" s="1"/>
  <c r="AE25" i="21"/>
  <c r="AE68" i="21" s="1"/>
  <c r="AG24" i="21"/>
  <c r="AG67" i="21" s="1"/>
  <c r="AE24" i="21"/>
  <c r="AE67" i="21" s="1"/>
  <c r="AG23" i="21"/>
  <c r="AG66" i="21" s="1"/>
  <c r="AE23" i="21"/>
  <c r="AE66" i="21" s="1"/>
  <c r="AG19" i="21"/>
  <c r="AF19" i="21"/>
  <c r="AE19" i="21"/>
  <c r="AD19" i="21"/>
  <c r="AF60" i="18"/>
  <c r="AD60" i="18"/>
  <c r="AG59" i="18"/>
  <c r="AE59" i="18"/>
  <c r="AG58" i="18"/>
  <c r="AE58" i="18"/>
  <c r="AG57" i="18"/>
  <c r="AE57" i="18"/>
  <c r="AG56" i="18"/>
  <c r="AE56" i="18"/>
  <c r="AG55" i="18"/>
  <c r="AE55" i="18"/>
  <c r="AG54" i="18"/>
  <c r="AE54" i="18"/>
  <c r="AG53" i="18"/>
  <c r="AE53" i="18"/>
  <c r="AG52" i="18"/>
  <c r="AE52" i="18"/>
  <c r="AG51" i="18"/>
  <c r="AE51" i="18"/>
  <c r="AG50" i="18"/>
  <c r="AE50" i="18"/>
  <c r="AG49" i="18"/>
  <c r="AE49" i="18"/>
  <c r="AG47" i="18"/>
  <c r="AE47" i="18"/>
  <c r="AG46" i="18"/>
  <c r="AE46" i="18"/>
  <c r="AG45" i="18"/>
  <c r="AE45" i="18"/>
  <c r="AG44" i="18"/>
  <c r="AE44" i="18"/>
  <c r="AF39" i="18"/>
  <c r="AD39" i="18"/>
  <c r="AG38" i="18"/>
  <c r="AG81" i="18" s="1"/>
  <c r="AE38" i="18"/>
  <c r="AE81" i="18" s="1"/>
  <c r="AG37" i="18"/>
  <c r="AG80" i="18" s="1"/>
  <c r="AE37" i="18"/>
  <c r="AE80" i="18" s="1"/>
  <c r="AG36" i="18"/>
  <c r="AG79" i="18" s="1"/>
  <c r="AE36" i="18"/>
  <c r="AE79" i="18" s="1"/>
  <c r="AG35" i="18"/>
  <c r="AG78" i="18" s="1"/>
  <c r="AE35" i="18"/>
  <c r="AE78" i="18" s="1"/>
  <c r="AG34" i="18"/>
  <c r="AG77" i="18" s="1"/>
  <c r="AE34" i="18"/>
  <c r="AE77" i="18" s="1"/>
  <c r="AG33" i="18"/>
  <c r="AG76" i="18" s="1"/>
  <c r="AE33" i="18"/>
  <c r="AE76" i="18" s="1"/>
  <c r="AG32" i="18"/>
  <c r="AG75" i="18" s="1"/>
  <c r="AE32" i="18"/>
  <c r="AE75" i="18" s="1"/>
  <c r="AG31" i="18"/>
  <c r="AG74" i="18" s="1"/>
  <c r="AE31" i="18"/>
  <c r="AE74" i="18" s="1"/>
  <c r="AG30" i="18"/>
  <c r="AG73" i="18" s="1"/>
  <c r="AE30" i="18"/>
  <c r="AE73" i="18" s="1"/>
  <c r="AG29" i="18"/>
  <c r="AG72" i="18" s="1"/>
  <c r="AE29" i="18"/>
  <c r="AE72" i="18" s="1"/>
  <c r="AG28" i="18"/>
  <c r="AG71" i="18" s="1"/>
  <c r="AE28" i="18"/>
  <c r="AE71" i="18" s="1"/>
  <c r="AG26" i="18"/>
  <c r="AG69" i="18" s="1"/>
  <c r="AE26" i="18"/>
  <c r="AE69" i="18" s="1"/>
  <c r="AG25" i="18"/>
  <c r="AG68" i="18" s="1"/>
  <c r="AE25" i="18"/>
  <c r="AE68" i="18" s="1"/>
  <c r="AG24" i="18"/>
  <c r="AG67" i="18" s="1"/>
  <c r="AE24" i="18"/>
  <c r="AE67" i="18" s="1"/>
  <c r="AG23" i="18"/>
  <c r="AG66" i="18" s="1"/>
  <c r="AE23" i="18"/>
  <c r="AE66" i="18" s="1"/>
  <c r="AG19" i="18"/>
  <c r="AF19" i="18"/>
  <c r="AE19" i="18"/>
  <c r="AD19" i="18"/>
  <c r="AF60" i="17"/>
  <c r="AD60" i="17"/>
  <c r="AG59" i="17"/>
  <c r="AE59" i="17"/>
  <c r="AG58" i="17"/>
  <c r="AE58" i="17"/>
  <c r="AG57" i="17"/>
  <c r="AE57" i="17"/>
  <c r="AG56" i="17"/>
  <c r="AE56" i="17"/>
  <c r="AG55" i="17"/>
  <c r="AE55" i="17"/>
  <c r="AG54" i="17"/>
  <c r="AE54" i="17"/>
  <c r="AG53" i="17"/>
  <c r="AE53" i="17"/>
  <c r="AG52" i="17"/>
  <c r="AE52" i="17"/>
  <c r="AG51" i="17"/>
  <c r="AE51" i="17"/>
  <c r="AG50" i="17"/>
  <c r="AE50" i="17"/>
  <c r="AG49" i="17"/>
  <c r="AE49" i="17"/>
  <c r="AG47" i="17"/>
  <c r="AE47" i="17"/>
  <c r="AG46" i="17"/>
  <c r="AE46" i="17"/>
  <c r="AG45" i="17"/>
  <c r="AE45" i="17"/>
  <c r="AG44" i="17"/>
  <c r="AE44" i="17"/>
  <c r="AF39" i="17"/>
  <c r="AD39" i="17"/>
  <c r="AG38" i="17"/>
  <c r="AG81" i="17" s="1"/>
  <c r="AE38" i="17"/>
  <c r="AE81" i="17" s="1"/>
  <c r="AG37" i="17"/>
  <c r="AG80" i="17" s="1"/>
  <c r="AE37" i="17"/>
  <c r="AE80" i="17" s="1"/>
  <c r="AG36" i="17"/>
  <c r="AG79" i="17" s="1"/>
  <c r="AE36" i="17"/>
  <c r="AE79" i="17" s="1"/>
  <c r="AG35" i="17"/>
  <c r="AG78" i="17" s="1"/>
  <c r="AE35" i="17"/>
  <c r="AE78" i="17" s="1"/>
  <c r="AG34" i="17"/>
  <c r="AG77" i="17" s="1"/>
  <c r="AE34" i="17"/>
  <c r="AE77" i="17" s="1"/>
  <c r="AG33" i="17"/>
  <c r="AG76" i="17" s="1"/>
  <c r="AE33" i="17"/>
  <c r="AE76" i="17" s="1"/>
  <c r="AG32" i="17"/>
  <c r="AG75" i="17" s="1"/>
  <c r="AE32" i="17"/>
  <c r="AE75" i="17" s="1"/>
  <c r="AG31" i="17"/>
  <c r="AG74" i="17" s="1"/>
  <c r="AE31" i="17"/>
  <c r="AE74" i="17" s="1"/>
  <c r="AG30" i="17"/>
  <c r="AG73" i="17" s="1"/>
  <c r="AE30" i="17"/>
  <c r="AE73" i="17" s="1"/>
  <c r="AG29" i="17"/>
  <c r="AG72" i="17" s="1"/>
  <c r="AE29" i="17"/>
  <c r="AE72" i="17" s="1"/>
  <c r="AG28" i="17"/>
  <c r="AG71" i="17" s="1"/>
  <c r="AE28" i="17"/>
  <c r="AE71" i="17" s="1"/>
  <c r="AG26" i="17"/>
  <c r="AG69" i="17" s="1"/>
  <c r="AE26" i="17"/>
  <c r="AE69" i="17" s="1"/>
  <c r="AG25" i="17"/>
  <c r="AG68" i="17" s="1"/>
  <c r="AE25" i="17"/>
  <c r="AE68" i="17" s="1"/>
  <c r="AG24" i="17"/>
  <c r="AG67" i="17" s="1"/>
  <c r="AE24" i="17"/>
  <c r="AE67" i="17" s="1"/>
  <c r="AG23" i="17"/>
  <c r="AG66" i="17" s="1"/>
  <c r="AE23" i="17"/>
  <c r="AE66" i="17" s="1"/>
  <c r="AG19" i="17"/>
  <c r="AF19" i="17"/>
  <c r="AE19" i="17"/>
  <c r="AD19" i="17"/>
  <c r="AF60" i="16"/>
  <c r="AD60" i="16"/>
  <c r="AG59" i="16"/>
  <c r="AE59" i="16"/>
  <c r="AG58" i="16"/>
  <c r="AE58" i="16"/>
  <c r="AG57" i="16"/>
  <c r="AE57" i="16"/>
  <c r="AG56" i="16"/>
  <c r="AE56" i="16"/>
  <c r="AG55" i="16"/>
  <c r="AE55" i="16"/>
  <c r="AG54" i="16"/>
  <c r="AE54" i="16"/>
  <c r="AG53" i="16"/>
  <c r="AE53" i="16"/>
  <c r="AG52" i="16"/>
  <c r="AE52" i="16"/>
  <c r="AG51" i="16"/>
  <c r="AE51" i="16"/>
  <c r="AG50" i="16"/>
  <c r="AE50" i="16"/>
  <c r="AG49" i="16"/>
  <c r="AE49" i="16"/>
  <c r="AG47" i="16"/>
  <c r="AE47" i="16"/>
  <c r="AG46" i="16"/>
  <c r="AE46" i="16"/>
  <c r="AG45" i="16"/>
  <c r="AE45" i="16"/>
  <c r="AG44" i="16"/>
  <c r="AE44" i="16"/>
  <c r="AF39" i="16"/>
  <c r="AD39" i="16"/>
  <c r="AG38" i="16"/>
  <c r="AG81" i="16" s="1"/>
  <c r="AE38" i="16"/>
  <c r="AE81" i="16" s="1"/>
  <c r="AG37" i="16"/>
  <c r="AG80" i="16" s="1"/>
  <c r="AE37" i="16"/>
  <c r="AE80" i="16" s="1"/>
  <c r="AG36" i="16"/>
  <c r="AG79" i="16" s="1"/>
  <c r="AE36" i="16"/>
  <c r="AE79" i="16" s="1"/>
  <c r="AG35" i="16"/>
  <c r="AG78" i="16" s="1"/>
  <c r="AE35" i="16"/>
  <c r="AE78" i="16" s="1"/>
  <c r="AG34" i="16"/>
  <c r="AG77" i="16" s="1"/>
  <c r="AE34" i="16"/>
  <c r="AE77" i="16" s="1"/>
  <c r="AG33" i="16"/>
  <c r="AG76" i="16" s="1"/>
  <c r="AE33" i="16"/>
  <c r="AE76" i="16" s="1"/>
  <c r="AG32" i="16"/>
  <c r="AG75" i="16" s="1"/>
  <c r="AE32" i="16"/>
  <c r="AE75" i="16" s="1"/>
  <c r="AG31" i="16"/>
  <c r="AG74" i="16" s="1"/>
  <c r="AE31" i="16"/>
  <c r="AE74" i="16" s="1"/>
  <c r="AG30" i="16"/>
  <c r="AG73" i="16" s="1"/>
  <c r="AE30" i="16"/>
  <c r="AE73" i="16" s="1"/>
  <c r="AG29" i="16"/>
  <c r="AG72" i="16" s="1"/>
  <c r="AE29" i="16"/>
  <c r="AE72" i="16" s="1"/>
  <c r="AG28" i="16"/>
  <c r="AG71" i="16" s="1"/>
  <c r="AE28" i="16"/>
  <c r="AE71" i="16" s="1"/>
  <c r="AG26" i="16"/>
  <c r="AG69" i="16" s="1"/>
  <c r="AE26" i="16"/>
  <c r="AE69" i="16" s="1"/>
  <c r="AG25" i="16"/>
  <c r="AG68" i="16" s="1"/>
  <c r="AE25" i="16"/>
  <c r="AE68" i="16" s="1"/>
  <c r="AG24" i="16"/>
  <c r="AG67" i="16" s="1"/>
  <c r="AE24" i="16"/>
  <c r="AE67" i="16" s="1"/>
  <c r="AG23" i="16"/>
  <c r="AG66" i="16" s="1"/>
  <c r="AE23" i="16"/>
  <c r="AE66" i="16" s="1"/>
  <c r="AG19" i="16"/>
  <c r="AF19" i="16"/>
  <c r="AE19" i="16"/>
  <c r="AD19" i="16"/>
  <c r="AF60" i="15"/>
  <c r="AD60" i="15"/>
  <c r="AG59" i="15"/>
  <c r="AE59" i="15"/>
  <c r="AG58" i="15"/>
  <c r="AE58" i="15"/>
  <c r="AG57" i="15"/>
  <c r="AE57" i="15"/>
  <c r="AG56" i="15"/>
  <c r="AE56" i="15"/>
  <c r="AG55" i="15"/>
  <c r="AE55" i="15"/>
  <c r="AG54" i="15"/>
  <c r="AE54" i="15"/>
  <c r="AG53" i="15"/>
  <c r="AE53" i="15"/>
  <c r="AG52" i="15"/>
  <c r="AE52" i="15"/>
  <c r="AG51" i="15"/>
  <c r="AE51" i="15"/>
  <c r="AG50" i="15"/>
  <c r="AE50" i="15"/>
  <c r="AG49" i="15"/>
  <c r="AE49" i="15"/>
  <c r="AG47" i="15"/>
  <c r="AE47" i="15"/>
  <c r="AG46" i="15"/>
  <c r="AE46" i="15"/>
  <c r="AG45" i="15"/>
  <c r="AE45" i="15"/>
  <c r="AG44" i="15"/>
  <c r="AE44" i="15"/>
  <c r="AF39" i="15"/>
  <c r="AD39" i="15"/>
  <c r="AG38" i="15"/>
  <c r="AG81" i="15" s="1"/>
  <c r="AE38" i="15"/>
  <c r="AE81" i="15" s="1"/>
  <c r="AG37" i="15"/>
  <c r="AG80" i="15" s="1"/>
  <c r="AE37" i="15"/>
  <c r="AE80" i="15" s="1"/>
  <c r="AG36" i="15"/>
  <c r="AG79" i="15" s="1"/>
  <c r="AE36" i="15"/>
  <c r="AE79" i="15" s="1"/>
  <c r="AG35" i="15"/>
  <c r="AG78" i="15" s="1"/>
  <c r="AE35" i="15"/>
  <c r="AE78" i="15" s="1"/>
  <c r="AG34" i="15"/>
  <c r="AG77" i="15" s="1"/>
  <c r="AE34" i="15"/>
  <c r="AE77" i="15" s="1"/>
  <c r="AG33" i="15"/>
  <c r="AG76" i="15" s="1"/>
  <c r="AE33" i="15"/>
  <c r="AE76" i="15" s="1"/>
  <c r="AG32" i="15"/>
  <c r="AG75" i="15" s="1"/>
  <c r="AE32" i="15"/>
  <c r="AE75" i="15" s="1"/>
  <c r="AG31" i="15"/>
  <c r="AG74" i="15" s="1"/>
  <c r="AE31" i="15"/>
  <c r="AE74" i="15" s="1"/>
  <c r="AG30" i="15"/>
  <c r="AG73" i="15" s="1"/>
  <c r="AE30" i="15"/>
  <c r="AE73" i="15" s="1"/>
  <c r="AG29" i="15"/>
  <c r="AG72" i="15" s="1"/>
  <c r="AE29" i="15"/>
  <c r="AE72" i="15" s="1"/>
  <c r="AG28" i="15"/>
  <c r="AG71" i="15" s="1"/>
  <c r="AE28" i="15"/>
  <c r="AE71" i="15" s="1"/>
  <c r="AG26" i="15"/>
  <c r="AG69" i="15" s="1"/>
  <c r="AE26" i="15"/>
  <c r="AE69" i="15" s="1"/>
  <c r="AG25" i="15"/>
  <c r="AG68" i="15" s="1"/>
  <c r="AE25" i="15"/>
  <c r="AE68" i="15" s="1"/>
  <c r="AG24" i="15"/>
  <c r="AG67" i="15" s="1"/>
  <c r="AE24" i="15"/>
  <c r="AE67" i="15" s="1"/>
  <c r="AG23" i="15"/>
  <c r="AG66" i="15" s="1"/>
  <c r="AE23" i="15"/>
  <c r="AE66" i="15" s="1"/>
  <c r="AG19" i="15"/>
  <c r="AF19" i="15"/>
  <c r="AE19" i="15"/>
  <c r="AD19" i="15"/>
  <c r="AF60" i="14"/>
  <c r="AD60" i="14"/>
  <c r="AG59" i="14"/>
  <c r="AE59" i="14"/>
  <c r="AG58" i="14"/>
  <c r="AE58" i="14"/>
  <c r="AG57" i="14"/>
  <c r="AE57" i="14"/>
  <c r="AG56" i="14"/>
  <c r="AE56" i="14"/>
  <c r="AG55" i="14"/>
  <c r="AE55" i="14"/>
  <c r="AG54" i="14"/>
  <c r="AE54" i="14"/>
  <c r="AG53" i="14"/>
  <c r="AE53" i="14"/>
  <c r="AG52" i="14"/>
  <c r="AE52" i="14"/>
  <c r="AG51" i="14"/>
  <c r="AE51" i="14"/>
  <c r="AG50" i="14"/>
  <c r="AE50" i="14"/>
  <c r="AG49" i="14"/>
  <c r="AE49" i="14"/>
  <c r="AG47" i="14"/>
  <c r="AE47" i="14"/>
  <c r="AG46" i="14"/>
  <c r="AE46" i="14"/>
  <c r="AG45" i="14"/>
  <c r="AE45" i="14"/>
  <c r="AG44" i="14"/>
  <c r="AE44" i="14"/>
  <c r="AF39" i="14"/>
  <c r="AD39" i="14"/>
  <c r="AG38" i="14"/>
  <c r="AG81" i="14" s="1"/>
  <c r="AE38" i="14"/>
  <c r="AE81" i="14" s="1"/>
  <c r="AG37" i="14"/>
  <c r="AG80" i="14" s="1"/>
  <c r="AE37" i="14"/>
  <c r="AE80" i="14" s="1"/>
  <c r="AG36" i="14"/>
  <c r="AG79" i="14" s="1"/>
  <c r="AE36" i="14"/>
  <c r="AE79" i="14" s="1"/>
  <c r="AG35" i="14"/>
  <c r="AG78" i="14" s="1"/>
  <c r="AE35" i="14"/>
  <c r="AE78" i="14" s="1"/>
  <c r="AG34" i="14"/>
  <c r="AG77" i="14" s="1"/>
  <c r="AE34" i="14"/>
  <c r="AE77" i="14" s="1"/>
  <c r="AG33" i="14"/>
  <c r="AG76" i="14" s="1"/>
  <c r="AE33" i="14"/>
  <c r="AE76" i="14" s="1"/>
  <c r="AG32" i="14"/>
  <c r="AG75" i="14" s="1"/>
  <c r="AE32" i="14"/>
  <c r="AE75" i="14" s="1"/>
  <c r="AG31" i="14"/>
  <c r="AG74" i="14" s="1"/>
  <c r="AE31" i="14"/>
  <c r="AE74" i="14" s="1"/>
  <c r="AG30" i="14"/>
  <c r="AG73" i="14" s="1"/>
  <c r="AE30" i="14"/>
  <c r="AE73" i="14" s="1"/>
  <c r="AG29" i="14"/>
  <c r="AG72" i="14" s="1"/>
  <c r="AE29" i="14"/>
  <c r="AE72" i="14" s="1"/>
  <c r="AG28" i="14"/>
  <c r="AG71" i="14" s="1"/>
  <c r="AE28" i="14"/>
  <c r="AE71" i="14" s="1"/>
  <c r="AG26" i="14"/>
  <c r="AG69" i="14" s="1"/>
  <c r="AE26" i="14"/>
  <c r="AE69" i="14" s="1"/>
  <c r="AG25" i="14"/>
  <c r="AG68" i="14" s="1"/>
  <c r="AE25" i="14"/>
  <c r="AE68" i="14" s="1"/>
  <c r="AG24" i="14"/>
  <c r="AG67" i="14" s="1"/>
  <c r="AE24" i="14"/>
  <c r="AE67" i="14" s="1"/>
  <c r="AG23" i="14"/>
  <c r="AG66" i="14" s="1"/>
  <c r="AE23" i="14"/>
  <c r="AE66" i="14" s="1"/>
  <c r="AG19" i="14"/>
  <c r="AF19" i="14"/>
  <c r="AE19" i="14"/>
  <c r="AD19" i="14"/>
  <c r="AE23" i="11"/>
  <c r="AE87" i="11" s="1"/>
  <c r="AE24" i="11"/>
  <c r="AE88" i="11" s="1"/>
  <c r="AE25" i="11"/>
  <c r="AE89" i="11" s="1"/>
  <c r="AE26" i="11"/>
  <c r="AE90" i="11" s="1"/>
  <c r="AE28" i="11"/>
  <c r="AE92" i="11" s="1"/>
  <c r="AE29" i="11"/>
  <c r="AE93" i="11" s="1"/>
  <c r="AE30" i="11"/>
  <c r="AE94" i="11" s="1"/>
  <c r="AE31" i="11"/>
  <c r="AE95" i="11" s="1"/>
  <c r="AE32" i="11"/>
  <c r="AE96" i="11" s="1"/>
  <c r="AE33" i="11"/>
  <c r="AE97" i="11" s="1"/>
  <c r="AE34" i="11"/>
  <c r="AE98" i="11" s="1"/>
  <c r="AE35" i="11"/>
  <c r="AE99" i="11" s="1"/>
  <c r="AE36" i="11"/>
  <c r="AE100" i="11" s="1"/>
  <c r="AE37" i="11"/>
  <c r="AE101" i="11" s="1"/>
  <c r="AE38" i="11"/>
  <c r="AE102" i="11" s="1"/>
  <c r="AG23" i="11"/>
  <c r="AG87" i="11" s="1"/>
  <c r="AG24" i="11"/>
  <c r="AG88" i="11" s="1"/>
  <c r="AG25" i="11"/>
  <c r="AG89" i="11" s="1"/>
  <c r="AG26" i="11"/>
  <c r="AG90" i="11" s="1"/>
  <c r="AG28" i="11"/>
  <c r="AG92" i="11" s="1"/>
  <c r="AG29" i="11"/>
  <c r="AG93" i="11" s="1"/>
  <c r="AG30" i="11"/>
  <c r="AG94" i="11" s="1"/>
  <c r="AG31" i="11"/>
  <c r="AG95" i="11" s="1"/>
  <c r="AG32" i="11"/>
  <c r="AG96" i="11" s="1"/>
  <c r="AG33" i="11"/>
  <c r="AG97" i="11" s="1"/>
  <c r="AG34" i="11"/>
  <c r="AG98" i="11" s="1"/>
  <c r="AG35" i="11"/>
  <c r="AG99" i="11" s="1"/>
  <c r="AG36" i="11"/>
  <c r="AG100" i="11" s="1"/>
  <c r="AG37" i="11"/>
  <c r="AG101" i="11" s="1"/>
  <c r="AG38" i="11"/>
  <c r="AG102" i="11" s="1"/>
  <c r="AF60" i="11"/>
  <c r="AD60" i="11"/>
  <c r="AG59" i="11"/>
  <c r="AE59" i="11"/>
  <c r="AG58" i="11"/>
  <c r="AE58" i="11"/>
  <c r="AG57" i="11"/>
  <c r="AE57" i="11"/>
  <c r="AG56" i="11"/>
  <c r="AE56" i="11"/>
  <c r="AG55" i="11"/>
  <c r="AE55" i="11"/>
  <c r="AG54" i="11"/>
  <c r="AE54" i="11"/>
  <c r="AG53" i="11"/>
  <c r="AE53" i="11"/>
  <c r="AG52" i="11"/>
  <c r="AE52" i="11"/>
  <c r="AG51" i="11"/>
  <c r="AE51" i="11"/>
  <c r="AG50" i="11"/>
  <c r="AE50" i="11"/>
  <c r="AG49" i="11"/>
  <c r="AE49" i="11"/>
  <c r="AG47" i="11"/>
  <c r="AE47" i="11"/>
  <c r="AG46" i="11"/>
  <c r="AE46" i="11"/>
  <c r="AG45" i="11"/>
  <c r="AE45" i="11"/>
  <c r="AG44" i="11"/>
  <c r="AE44" i="11"/>
  <c r="AF39" i="11"/>
  <c r="AD39" i="11"/>
  <c r="AG19" i="11"/>
  <c r="AF19" i="11"/>
  <c r="AE19" i="11"/>
  <c r="AD19" i="11"/>
  <c r="AD60" i="10"/>
  <c r="AB60" i="10"/>
  <c r="K60" i="10"/>
  <c r="I60" i="10"/>
  <c r="AE59" i="10"/>
  <c r="AC59" i="10"/>
  <c r="AE58" i="10"/>
  <c r="AC58" i="10"/>
  <c r="AE57" i="10"/>
  <c r="AC57" i="10"/>
  <c r="AE56" i="10"/>
  <c r="AC56" i="10"/>
  <c r="AE55" i="10"/>
  <c r="AC55" i="10"/>
  <c r="AE54" i="10"/>
  <c r="AC54" i="10"/>
  <c r="AE53" i="10"/>
  <c r="AC53" i="10"/>
  <c r="AE52" i="10"/>
  <c r="AC52" i="10"/>
  <c r="AE51" i="10"/>
  <c r="AC51" i="10"/>
  <c r="AE50" i="10"/>
  <c r="AC50" i="10"/>
  <c r="AE49" i="10"/>
  <c r="AC49" i="10"/>
  <c r="AE47" i="10"/>
  <c r="AC47" i="10"/>
  <c r="AE46" i="10"/>
  <c r="AC46" i="10"/>
  <c r="AE45" i="10"/>
  <c r="AC45" i="10"/>
  <c r="AE44" i="10"/>
  <c r="AC44" i="10"/>
  <c r="AD39" i="10"/>
  <c r="AB39" i="10"/>
  <c r="AE38" i="10"/>
  <c r="AE81" i="10" s="1"/>
  <c r="AC38" i="10"/>
  <c r="AC81" i="10" s="1"/>
  <c r="AE37" i="10"/>
  <c r="AE80" i="10" s="1"/>
  <c r="AC37" i="10"/>
  <c r="AC80" i="10" s="1"/>
  <c r="AE36" i="10"/>
  <c r="AE79" i="10" s="1"/>
  <c r="AC36" i="10"/>
  <c r="AC79" i="10" s="1"/>
  <c r="AE35" i="10"/>
  <c r="AE78" i="10" s="1"/>
  <c r="AC35" i="10"/>
  <c r="AC78" i="10" s="1"/>
  <c r="AE34" i="10"/>
  <c r="AE77" i="10" s="1"/>
  <c r="AC34" i="10"/>
  <c r="AC77" i="10" s="1"/>
  <c r="AE33" i="10"/>
  <c r="AE76" i="10" s="1"/>
  <c r="AC33" i="10"/>
  <c r="AC76" i="10" s="1"/>
  <c r="AE32" i="10"/>
  <c r="AE75" i="10" s="1"/>
  <c r="AC32" i="10"/>
  <c r="AC75" i="10" s="1"/>
  <c r="AE31" i="10"/>
  <c r="AE74" i="10" s="1"/>
  <c r="AC31" i="10"/>
  <c r="AC74" i="10" s="1"/>
  <c r="AE30" i="10"/>
  <c r="AE73" i="10" s="1"/>
  <c r="AC30" i="10"/>
  <c r="AC73" i="10" s="1"/>
  <c r="AE29" i="10"/>
  <c r="AE72" i="10" s="1"/>
  <c r="AC29" i="10"/>
  <c r="AC72" i="10" s="1"/>
  <c r="AE28" i="10"/>
  <c r="AE71" i="10" s="1"/>
  <c r="AC28" i="10"/>
  <c r="AC71" i="10" s="1"/>
  <c r="AE26" i="10"/>
  <c r="AE69" i="10" s="1"/>
  <c r="AC26" i="10"/>
  <c r="AC69" i="10" s="1"/>
  <c r="AE25" i="10"/>
  <c r="AE68" i="10" s="1"/>
  <c r="AC25" i="10"/>
  <c r="AC68" i="10" s="1"/>
  <c r="AE24" i="10"/>
  <c r="AE67" i="10" s="1"/>
  <c r="AC24" i="10"/>
  <c r="AC67" i="10" s="1"/>
  <c r="AE23" i="10"/>
  <c r="AE66" i="10" s="1"/>
  <c r="AC23" i="10"/>
  <c r="AC66" i="10" s="1"/>
  <c r="AE19" i="10"/>
  <c r="AD19" i="10"/>
  <c r="AC19" i="10"/>
  <c r="AB19" i="10"/>
  <c r="AE39" i="9"/>
  <c r="AD39" i="9"/>
  <c r="AC39" i="9"/>
  <c r="AB39" i="9"/>
  <c r="AE19" i="9"/>
  <c r="AD19" i="9"/>
  <c r="AC19" i="9"/>
  <c r="AB19" i="9"/>
  <c r="AE39" i="8"/>
  <c r="AD39" i="8"/>
  <c r="AC39" i="8"/>
  <c r="AB39" i="8"/>
  <c r="AE19" i="8"/>
  <c r="AD19" i="8"/>
  <c r="AC19" i="8"/>
  <c r="AB19" i="8"/>
  <c r="AE39" i="7"/>
  <c r="AD39" i="7"/>
  <c r="AC39" i="7"/>
  <c r="AB39" i="7"/>
  <c r="AE19" i="7"/>
  <c r="AD19" i="7"/>
  <c r="AC19" i="7"/>
  <c r="AB19" i="7"/>
  <c r="AE39" i="6"/>
  <c r="AD39" i="6"/>
  <c r="AC39" i="6"/>
  <c r="AB39" i="6"/>
  <c r="AE19" i="6"/>
  <c r="AD19" i="6"/>
  <c r="AC19" i="6"/>
  <c r="AB19" i="6"/>
  <c r="AE39" i="4"/>
  <c r="AD39" i="4"/>
  <c r="AC39" i="4"/>
  <c r="AB39" i="4"/>
  <c r="AE19" i="4"/>
  <c r="AD19" i="4"/>
  <c r="AC19" i="4"/>
  <c r="AB19" i="4"/>
  <c r="AG59" i="5"/>
  <c r="AG58" i="5"/>
  <c r="AG57" i="5"/>
  <c r="AG56" i="5"/>
  <c r="AG55" i="5"/>
  <c r="AG54" i="5"/>
  <c r="AG53" i="5"/>
  <c r="AG52" i="5"/>
  <c r="AG51" i="5"/>
  <c r="AG50" i="5"/>
  <c r="AG49" i="5"/>
  <c r="AG47" i="5"/>
  <c r="AG46" i="5"/>
  <c r="AG45" i="5"/>
  <c r="AG44" i="5"/>
  <c r="AE45" i="5"/>
  <c r="AE46" i="5"/>
  <c r="AE47" i="5"/>
  <c r="AE49" i="5"/>
  <c r="AE50" i="5"/>
  <c r="AE51" i="5"/>
  <c r="AE52" i="5"/>
  <c r="AE53" i="5"/>
  <c r="AE54" i="5"/>
  <c r="AE55" i="5"/>
  <c r="AE56" i="5"/>
  <c r="AE57" i="5"/>
  <c r="AE58" i="5"/>
  <c r="AE59" i="5"/>
  <c r="AE44" i="5"/>
  <c r="AG38" i="5"/>
  <c r="AG81" i="5" s="1"/>
  <c r="AG37" i="5"/>
  <c r="AG80" i="5" s="1"/>
  <c r="AG36" i="5"/>
  <c r="AG79" i="5" s="1"/>
  <c r="AG35" i="5"/>
  <c r="AG78" i="5" s="1"/>
  <c r="AG34" i="5"/>
  <c r="AG77" i="5" s="1"/>
  <c r="AG33" i="5"/>
  <c r="AG76" i="5" s="1"/>
  <c r="AG32" i="5"/>
  <c r="AG75" i="5" s="1"/>
  <c r="AG31" i="5"/>
  <c r="AG74" i="5" s="1"/>
  <c r="AG30" i="5"/>
  <c r="AG73" i="5" s="1"/>
  <c r="AG29" i="5"/>
  <c r="AG72" i="5" s="1"/>
  <c r="AG28" i="5"/>
  <c r="AG71" i="5" s="1"/>
  <c r="AG26" i="5"/>
  <c r="AG69" i="5" s="1"/>
  <c r="AG25" i="5"/>
  <c r="AG68" i="5" s="1"/>
  <c r="AG24" i="5"/>
  <c r="AG67" i="5" s="1"/>
  <c r="AG23" i="5"/>
  <c r="AG66" i="5" s="1"/>
  <c r="AE24" i="5"/>
  <c r="AE67" i="5" s="1"/>
  <c r="AE25" i="5"/>
  <c r="AE68" i="5" s="1"/>
  <c r="AE26" i="5"/>
  <c r="AE69" i="5" s="1"/>
  <c r="AE28" i="5"/>
  <c r="AE71" i="5" s="1"/>
  <c r="AE29" i="5"/>
  <c r="AE72" i="5" s="1"/>
  <c r="AE30" i="5"/>
  <c r="AE73" i="5" s="1"/>
  <c r="AE31" i="5"/>
  <c r="AE74" i="5" s="1"/>
  <c r="AE32" i="5"/>
  <c r="AE75" i="5" s="1"/>
  <c r="AE33" i="5"/>
  <c r="AE76" i="5" s="1"/>
  <c r="AE34" i="5"/>
  <c r="AE77" i="5" s="1"/>
  <c r="AE35" i="5"/>
  <c r="AE78" i="5" s="1"/>
  <c r="AE36" i="5"/>
  <c r="AE79" i="5" s="1"/>
  <c r="AE37" i="5"/>
  <c r="AE80" i="5" s="1"/>
  <c r="AE38" i="5"/>
  <c r="AE81" i="5" s="1"/>
  <c r="AE23" i="5"/>
  <c r="AE66" i="5" s="1"/>
  <c r="AF60" i="5"/>
  <c r="AD60" i="5"/>
  <c r="AF39" i="5"/>
  <c r="AD39" i="5"/>
  <c r="AG19" i="5"/>
  <c r="AF19" i="5"/>
  <c r="AE19" i="5"/>
  <c r="AD19" i="5"/>
  <c r="AD39" i="3"/>
  <c r="AB39" i="3"/>
  <c r="AD19" i="3"/>
  <c r="AB19" i="3"/>
  <c r="AD39" i="2"/>
  <c r="AB39" i="2"/>
  <c r="AD19" i="2"/>
  <c r="AB19" i="2"/>
  <c r="AC39" i="3"/>
  <c r="AE39" i="3"/>
  <c r="AE19" i="3"/>
  <c r="AC19" i="3"/>
  <c r="AE39" i="2"/>
  <c r="AC39" i="2"/>
  <c r="AE19" i="2"/>
  <c r="AC19" i="2"/>
  <c r="AE79" i="33" l="1"/>
  <c r="AG71" i="33"/>
  <c r="AG73" i="33"/>
  <c r="AG79" i="33"/>
  <c r="AG71" i="34"/>
  <c r="AG73" i="34"/>
  <c r="AG79" i="34"/>
  <c r="AE73" i="34"/>
  <c r="AE79" i="34"/>
  <c r="AE71" i="24"/>
  <c r="AE73" i="24"/>
  <c r="AE79" i="24"/>
  <c r="AE71" i="25"/>
  <c r="AE73" i="25"/>
  <c r="AE79" i="25"/>
  <c r="AE71" i="28"/>
  <c r="AE73" i="28"/>
  <c r="AE79" i="28"/>
  <c r="AE71" i="29"/>
  <c r="AE73" i="29"/>
  <c r="AE79" i="29"/>
  <c r="AE71" i="30"/>
  <c r="AE73" i="30"/>
  <c r="AE79" i="30"/>
  <c r="AE71" i="31"/>
  <c r="AE73" i="31"/>
  <c r="AE79" i="31"/>
  <c r="AE71" i="32"/>
  <c r="AE73" i="32"/>
  <c r="AE79" i="32"/>
  <c r="AE79" i="35"/>
  <c r="AE71" i="33"/>
  <c r="AE82" i="33" s="1"/>
  <c r="AE73" i="33"/>
  <c r="AE71" i="34"/>
  <c r="AG71" i="24"/>
  <c r="AG73" i="24"/>
  <c r="AG79" i="24"/>
  <c r="AG71" i="25"/>
  <c r="AG73" i="25"/>
  <c r="AG79" i="25"/>
  <c r="AG71" i="28"/>
  <c r="AG73" i="28"/>
  <c r="AG79" i="28"/>
  <c r="AG71" i="29"/>
  <c r="AG73" i="29"/>
  <c r="AG79" i="29"/>
  <c r="AG71" i="30"/>
  <c r="AG73" i="30"/>
  <c r="AG79" i="30"/>
  <c r="AG71" i="31"/>
  <c r="AG73" i="31"/>
  <c r="AG79" i="31"/>
  <c r="AG71" i="32"/>
  <c r="AG73" i="32"/>
  <c r="AG79" i="32"/>
  <c r="AG73" i="35"/>
  <c r="K60" i="11"/>
  <c r="M60" i="23"/>
  <c r="M60" i="26"/>
  <c r="M60" i="30"/>
  <c r="M60" i="25"/>
  <c r="M60" i="28"/>
  <c r="M60" i="33"/>
  <c r="M60" i="35"/>
  <c r="M60" i="32"/>
  <c r="M60" i="31"/>
  <c r="AC82" i="10"/>
  <c r="AG82" i="14"/>
  <c r="M60" i="17"/>
  <c r="AE82" i="14"/>
  <c r="AE82" i="15"/>
  <c r="AE82" i="17"/>
  <c r="AE82" i="10"/>
  <c r="AG82" i="15"/>
  <c r="AG82" i="17"/>
  <c r="AE82" i="5"/>
  <c r="AG82" i="5"/>
  <c r="AG60" i="24"/>
  <c r="AE82" i="16"/>
  <c r="AE82" i="18"/>
  <c r="AE82" i="21"/>
  <c r="AE82" i="22"/>
  <c r="AE82" i="23"/>
  <c r="AE82" i="25"/>
  <c r="AE82" i="26"/>
  <c r="AE39" i="35"/>
  <c r="AE71" i="35"/>
  <c r="AE73" i="35"/>
  <c r="AG82" i="16"/>
  <c r="AG82" i="18"/>
  <c r="AG82" i="21"/>
  <c r="AG82" i="22"/>
  <c r="AG82" i="23"/>
  <c r="AG82" i="26"/>
  <c r="AG39" i="35"/>
  <c r="AG71" i="35"/>
  <c r="AG79" i="35"/>
  <c r="M60" i="11"/>
  <c r="AG60" i="17"/>
  <c r="M60" i="24"/>
  <c r="AE39" i="32"/>
  <c r="AE39" i="29"/>
  <c r="AE39" i="15"/>
  <c r="AG39" i="16"/>
  <c r="AG39" i="21"/>
  <c r="AG39" i="25"/>
  <c r="AG60" i="34"/>
  <c r="K60" i="31"/>
  <c r="K60" i="35"/>
  <c r="M60" i="34"/>
  <c r="K60" i="34"/>
  <c r="K60" i="32"/>
  <c r="K60" i="33"/>
  <c r="K60" i="28"/>
  <c r="K60" i="25"/>
  <c r="M60" i="29"/>
  <c r="K60" i="29"/>
  <c r="K60" i="30"/>
  <c r="K60" i="24"/>
  <c r="M60" i="5"/>
  <c r="K60" i="5"/>
  <c r="K60" i="26"/>
  <c r="K60" i="23"/>
  <c r="M60" i="22"/>
  <c r="K60" i="22"/>
  <c r="M60" i="21"/>
  <c r="K60" i="21"/>
  <c r="M60" i="18"/>
  <c r="K60" i="18"/>
  <c r="M60" i="16"/>
  <c r="K60" i="16"/>
  <c r="K60" i="17"/>
  <c r="M60" i="15"/>
  <c r="K60" i="15"/>
  <c r="M60" i="14"/>
  <c r="K60" i="14"/>
  <c r="AE39" i="34"/>
  <c r="AE39" i="25"/>
  <c r="AG60" i="28"/>
  <c r="AE39" i="17"/>
  <c r="AE39" i="21"/>
  <c r="AE39" i="24"/>
  <c r="AE39" i="26"/>
  <c r="AG60" i="26"/>
  <c r="AG39" i="29"/>
  <c r="AG60" i="30"/>
  <c r="AG39" i="31"/>
  <c r="AE60" i="10"/>
  <c r="AG60" i="14"/>
  <c r="AG39" i="15"/>
  <c r="AG60" i="18"/>
  <c r="AG60" i="21"/>
  <c r="AG60" i="23"/>
  <c r="AG60" i="25"/>
  <c r="AG39" i="32"/>
  <c r="AG60" i="33"/>
  <c r="AG60" i="11"/>
  <c r="AG39" i="11"/>
  <c r="AG103" i="11" s="1"/>
  <c r="AG60" i="35"/>
  <c r="AG60" i="31"/>
  <c r="AE60" i="35"/>
  <c r="AG60" i="32"/>
  <c r="AG39" i="34"/>
  <c r="AG39" i="33"/>
  <c r="AG60" i="29"/>
  <c r="AE60" i="34"/>
  <c r="AE39" i="33"/>
  <c r="AE60" i="33"/>
  <c r="AG39" i="28"/>
  <c r="AE39" i="28"/>
  <c r="AG39" i="30"/>
  <c r="AE39" i="30"/>
  <c r="AE60" i="32"/>
  <c r="AE39" i="31"/>
  <c r="AE60" i="31"/>
  <c r="AE60" i="30"/>
  <c r="AE60" i="29"/>
  <c r="AG39" i="24"/>
  <c r="AE60" i="28"/>
  <c r="AG39" i="26"/>
  <c r="AE60" i="26"/>
  <c r="AG39" i="23"/>
  <c r="AE39" i="23"/>
  <c r="AG39" i="22"/>
  <c r="AG60" i="22"/>
  <c r="AE39" i="22"/>
  <c r="AE60" i="25"/>
  <c r="AE60" i="24"/>
  <c r="AG39" i="18"/>
  <c r="AE39" i="18"/>
  <c r="AG60" i="16"/>
  <c r="AE39" i="16"/>
  <c r="AE60" i="23"/>
  <c r="AE60" i="22"/>
  <c r="AE60" i="21"/>
  <c r="AG39" i="17"/>
  <c r="AG60" i="15"/>
  <c r="AE60" i="18"/>
  <c r="AE60" i="17"/>
  <c r="AE60" i="16"/>
  <c r="AE60" i="15"/>
  <c r="AG39" i="14"/>
  <c r="AE39" i="14"/>
  <c r="AE60" i="14"/>
  <c r="AE39" i="11"/>
  <c r="AE103" i="11" s="1"/>
  <c r="AE60" i="11"/>
  <c r="AC39" i="10"/>
  <c r="AE39" i="10"/>
  <c r="AC60" i="10"/>
  <c r="AE39" i="5"/>
  <c r="AG39" i="5"/>
  <c r="AE60" i="5"/>
  <c r="AG60" i="5"/>
  <c r="AE82" i="29" l="1"/>
  <c r="AE82" i="28"/>
  <c r="AE82" i="31"/>
  <c r="AG82" i="34"/>
  <c r="AE82" i="24"/>
  <c r="AG82" i="29"/>
  <c r="AE82" i="32"/>
  <c r="AE82" i="34"/>
  <c r="AG82" i="30"/>
  <c r="AG82" i="24"/>
  <c r="AE82" i="30"/>
  <c r="AG82" i="25"/>
  <c r="AG82" i="33"/>
  <c r="AG82" i="31"/>
  <c r="AG82" i="32"/>
  <c r="AG82" i="28"/>
  <c r="AE82" i="35"/>
  <c r="AG82" i="3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Tagli</author>
  </authors>
  <commentList>
    <comment ref="V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5</t>
        </r>
      </text>
    </comment>
    <comment ref="AK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Grades 1-4</t>
        </r>
      </text>
    </comment>
    <comment ref="Q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4th grade
</t>
        </r>
      </text>
    </comment>
    <comment ref="V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8</t>
        </r>
      </text>
    </comment>
    <comment ref="AK5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grades 5-8</t>
        </r>
      </text>
    </comment>
    <comment ref="Q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8th grade
</t>
        </r>
      </text>
    </comment>
    <comment ref="V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11</t>
        </r>
      </text>
    </comment>
    <comment ref="AK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grades 9-12
</t>
        </r>
      </text>
    </comment>
    <comment ref="AG8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470)</t>
        </r>
      </text>
    </comment>
    <comment ref="AH8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are calculated from kcal</t>
        </r>
      </text>
    </comment>
    <comment ref="AJ8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are calculated from kcal</t>
        </r>
      </text>
    </comment>
    <comment ref="AL8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D19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they had average calculations for 4-9y and 10-17y also for every nutrient, but I did not put them here</t>
        </r>
      </text>
    </comment>
    <comment ref="B2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Q2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K24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Grades 1-4</t>
        </r>
      </text>
    </comment>
    <comment ref="AK25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grades 5-8</t>
        </r>
      </text>
    </comment>
    <comment ref="AK26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grades 9-12
</t>
        </r>
      </text>
    </comment>
    <comment ref="AG28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470)</t>
        </r>
      </text>
    </comment>
    <comment ref="AG39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it means probably that 2 persons data is not included in here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Tagli</author>
  </authors>
  <commentList>
    <comment ref="AA1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 in grams</t>
        </r>
      </text>
    </comment>
    <comment ref="AK1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Tagli</author>
  </authors>
  <commentList>
    <comment ref="AH1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 for vitamin A</t>
        </r>
      </text>
    </comment>
    <comment ref="X4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5</t>
        </r>
      </text>
    </comment>
    <comment ref="AO4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in children it was written vitamin A (retinol mcg) not mcg-ekv</t>
        </r>
      </text>
    </comment>
    <comment ref="S5" authorId="0" shapeId="0" xr:uid="{00000000-0006-0000-0B00-00000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4th grade
</t>
        </r>
      </text>
    </comment>
    <comment ref="X5" authorId="0" shapeId="0" xr:uid="{00000000-0006-0000-0B00-00000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8</t>
        </r>
      </text>
    </comment>
    <comment ref="S6" authorId="0" shapeId="0" xr:uid="{00000000-0006-0000-0B00-00000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8th grade
</t>
        </r>
      </text>
    </comment>
    <comment ref="X6" authorId="0" shapeId="0" xr:uid="{00000000-0006-0000-0B00-00000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11</t>
        </r>
      </text>
    </comment>
    <comment ref="AN8" authorId="0" shapeId="0" xr:uid="{00000000-0006-0000-0B00-00000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D21" authorId="0" shapeId="0" xr:uid="{00000000-0006-0000-0B00-00000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data given for
 10MB (down)</t>
        </r>
      </text>
    </comment>
    <comment ref="N21" authorId="0" shapeId="0" xr:uid="{00000000-0006-0000-0B00-00000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S21" authorId="0" shapeId="0" xr:uid="{00000000-0006-0000-0B00-00000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21" authorId="0" shapeId="0" xr:uid="{00000000-0006-0000-0B00-00000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21" authorId="0" shapeId="0" xr:uid="{00000000-0006-0000-0B00-00000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X28" authorId="0" shapeId="0" xr:uid="{00000000-0006-0000-0B00-00000E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all vitamins-minerals given by 10MJ, recalulated to 1MJ</t>
        </r>
      </text>
    </comment>
    <comment ref="AN28" authorId="0" shapeId="0" xr:uid="{00000000-0006-0000-0B00-00000F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D42" authorId="0" shapeId="0" xr:uid="{00000000-0006-0000-0B00-000010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kcal data</t>
        </r>
      </text>
    </comment>
    <comment ref="I42" authorId="0" shapeId="0" xr:uid="{00000000-0006-0000-0B00-00001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42" authorId="0" shapeId="0" xr:uid="{00000000-0006-0000-0B00-00001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S42" authorId="0" shapeId="0" xr:uid="{00000000-0006-0000-0B00-00001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kcal data</t>
        </r>
      </text>
    </comment>
    <comment ref="X42" authorId="0" shapeId="0" xr:uid="{00000000-0006-0000-0B00-00001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42" authorId="0" shapeId="0" xr:uid="{00000000-0006-0000-0B00-00001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42" authorId="0" shapeId="0" xr:uid="{00000000-0006-0000-0B00-00001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M42" authorId="0" shapeId="0" xr:uid="{00000000-0006-0000-0B00-00001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N49" authorId="0" shapeId="0" xr:uid="{00000000-0006-0000-0B00-00001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I64" authorId="0" shapeId="0" xr:uid="{00000000-0006-0000-0B00-00001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64" authorId="0" shapeId="0" xr:uid="{00000000-0006-0000-0B00-00001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
</t>
        </r>
      </text>
    </comment>
    <comment ref="S64" authorId="0" shapeId="0" xr:uid="{00000000-0006-0000-0B00-00001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64" authorId="0" shapeId="0" xr:uid="{00000000-0006-0000-0B00-00001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64" authorId="0" shapeId="0" xr:uid="{00000000-0006-0000-0B00-00001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M64" authorId="0" shapeId="0" xr:uid="{00000000-0006-0000-0B00-00001E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I71" authorId="0" shapeId="0" xr:uid="{00000000-0006-0000-0B00-00001F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 from 1MJ</t>
        </r>
      </text>
    </comment>
    <comment ref="AN71" authorId="0" shapeId="0" xr:uid="{00000000-0006-0000-0B00-000020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Tagli</author>
  </authors>
  <commentList>
    <comment ref="X4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5</t>
        </r>
      </text>
    </comment>
    <comment ref="S5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4th grade
</t>
        </r>
      </text>
    </comment>
    <comment ref="X5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8</t>
        </r>
      </text>
    </comment>
    <comment ref="S6" authorId="0" shapeId="0" xr:uid="{00000000-0006-0000-0C00-00000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8th grade
</t>
        </r>
      </text>
    </comment>
    <comment ref="X6" authorId="0" shapeId="0" xr:uid="{00000000-0006-0000-0C00-00000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11</t>
        </r>
      </text>
    </comment>
    <comment ref="AI8" authorId="0" shapeId="0" xr:uid="{00000000-0006-0000-0C00-00000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N8" authorId="0" shapeId="0" xr:uid="{00000000-0006-0000-0C00-00000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N21" authorId="0" shapeId="0" xr:uid="{00000000-0006-0000-0C00-00000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21" authorId="0" shapeId="0" xr:uid="{00000000-0006-0000-0C00-00000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21" authorId="0" shapeId="0" xr:uid="{00000000-0006-0000-0C00-00000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21" authorId="0" shapeId="0" xr:uid="{00000000-0006-0000-0C00-00000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I28" authorId="0" shapeId="0" xr:uid="{00000000-0006-0000-0C00-00000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N28" authorId="0" shapeId="0" xr:uid="{00000000-0006-0000-0C00-00000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D42" authorId="0" shapeId="0" xr:uid="{00000000-0006-0000-0C00-00000E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kcal data</t>
        </r>
      </text>
    </comment>
    <comment ref="I42" authorId="0" shapeId="0" xr:uid="{00000000-0006-0000-0C00-00000F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42" authorId="0" shapeId="0" xr:uid="{00000000-0006-0000-0C00-000010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S42" authorId="0" shapeId="0" xr:uid="{00000000-0006-0000-0C00-00001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kcal data</t>
        </r>
      </text>
    </comment>
    <comment ref="X42" authorId="0" shapeId="0" xr:uid="{00000000-0006-0000-0C00-00001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42" authorId="0" shapeId="0" xr:uid="{00000000-0006-0000-0C00-00001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42" authorId="0" shapeId="0" xr:uid="{00000000-0006-0000-0C00-00001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42" authorId="0" shapeId="0" xr:uid="{00000000-0006-0000-0C00-00001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I49" authorId="0" shapeId="0" xr:uid="{00000000-0006-0000-0C00-00001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N49" authorId="0" shapeId="0" xr:uid="{00000000-0006-0000-0C00-00001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I64" authorId="0" shapeId="0" xr:uid="{00000000-0006-0000-0C00-00001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64" authorId="0" shapeId="0" xr:uid="{00000000-0006-0000-0C00-00001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
</t>
        </r>
      </text>
    </comment>
    <comment ref="S64" authorId="0" shapeId="0" xr:uid="{00000000-0006-0000-0C00-00001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64" authorId="0" shapeId="0" xr:uid="{00000000-0006-0000-0C00-00001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64" authorId="0" shapeId="0" xr:uid="{00000000-0006-0000-0C00-00001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64" authorId="0" shapeId="0" xr:uid="{00000000-0006-0000-0C00-00001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Tagli</author>
  </authors>
  <commentList>
    <comment ref="X4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5</t>
        </r>
      </text>
    </comment>
    <comment ref="S5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4th grade
</t>
        </r>
      </text>
    </comment>
    <comment ref="X5" authorId="0" shapeId="0" xr:uid="{00000000-0006-0000-0D00-00000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8</t>
        </r>
      </text>
    </comment>
    <comment ref="S6" authorId="0" shapeId="0" xr:uid="{00000000-0006-0000-0D00-00000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8th grade
</t>
        </r>
      </text>
    </comment>
    <comment ref="X6" authorId="0" shapeId="0" xr:uid="{00000000-0006-0000-0D00-00000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11</t>
        </r>
      </text>
    </comment>
    <comment ref="AI8" authorId="0" shapeId="0" xr:uid="{00000000-0006-0000-0D00-00000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N8" authorId="0" shapeId="0" xr:uid="{00000000-0006-0000-0D00-00000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N21" authorId="0" shapeId="0" xr:uid="{00000000-0006-0000-0D00-00000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21" authorId="0" shapeId="0" xr:uid="{00000000-0006-0000-0D00-00000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21" authorId="0" shapeId="0" xr:uid="{00000000-0006-0000-0D00-00000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21" authorId="0" shapeId="0" xr:uid="{00000000-0006-0000-0D00-00000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I28" authorId="0" shapeId="0" xr:uid="{00000000-0006-0000-0D00-00000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N28" authorId="0" shapeId="0" xr:uid="{00000000-0006-0000-0D00-00000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D42" authorId="0" shapeId="0" xr:uid="{00000000-0006-0000-0D00-00000E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kcal data</t>
        </r>
      </text>
    </comment>
    <comment ref="I42" authorId="0" shapeId="0" xr:uid="{00000000-0006-0000-0D00-00000F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42" authorId="0" shapeId="0" xr:uid="{00000000-0006-0000-0D00-000010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S42" authorId="0" shapeId="0" xr:uid="{00000000-0006-0000-0D00-00001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kcal data</t>
        </r>
      </text>
    </comment>
    <comment ref="X42" authorId="0" shapeId="0" xr:uid="{00000000-0006-0000-0D00-00001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42" authorId="0" shapeId="0" xr:uid="{00000000-0006-0000-0D00-00001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42" authorId="0" shapeId="0" xr:uid="{00000000-0006-0000-0D00-00001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42" authorId="0" shapeId="0" xr:uid="{00000000-0006-0000-0D00-00001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I49" authorId="0" shapeId="0" xr:uid="{00000000-0006-0000-0D00-00001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N49" authorId="0" shapeId="0" xr:uid="{00000000-0006-0000-0D00-00001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I64" authorId="0" shapeId="0" xr:uid="{00000000-0006-0000-0D00-00001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64" authorId="0" shapeId="0" xr:uid="{00000000-0006-0000-0D00-00001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
</t>
        </r>
      </text>
    </comment>
    <comment ref="S64" authorId="0" shapeId="0" xr:uid="{00000000-0006-0000-0D00-00001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64" authorId="0" shapeId="0" xr:uid="{00000000-0006-0000-0D00-00001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64" authorId="0" shapeId="0" xr:uid="{00000000-0006-0000-0D00-00001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64" authorId="0" shapeId="0" xr:uid="{00000000-0006-0000-0D00-00001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Tagli</author>
  </authors>
  <commentList>
    <comment ref="AH1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X4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5</t>
        </r>
      </text>
    </comment>
    <comment ref="S5" authorId="0" shapeId="0" xr:uid="{00000000-0006-0000-0E00-00000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4th grade
</t>
        </r>
      </text>
    </comment>
    <comment ref="X5" authorId="0" shapeId="0" xr:uid="{00000000-0006-0000-0E00-00000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8</t>
        </r>
      </text>
    </comment>
    <comment ref="S6" authorId="0" shapeId="0" xr:uid="{00000000-0006-0000-0E00-00000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8th grade
</t>
        </r>
      </text>
    </comment>
    <comment ref="X6" authorId="0" shapeId="0" xr:uid="{00000000-0006-0000-0E00-00000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11</t>
        </r>
      </text>
    </comment>
    <comment ref="AN8" authorId="0" shapeId="0" xr:uid="{00000000-0006-0000-0E00-00000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N21" authorId="0" shapeId="0" xr:uid="{00000000-0006-0000-0E00-00000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21" authorId="0" shapeId="0" xr:uid="{00000000-0006-0000-0E00-00000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21" authorId="0" shapeId="0" xr:uid="{00000000-0006-0000-0E00-00000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M21" authorId="0" shapeId="0" xr:uid="{00000000-0006-0000-0E00-00000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N28" authorId="0" shapeId="0" xr:uid="{00000000-0006-0000-0E00-00000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D42" authorId="0" shapeId="0" xr:uid="{00000000-0006-0000-0E00-00000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kcal data</t>
        </r>
      </text>
    </comment>
    <comment ref="I42" authorId="0" shapeId="0" xr:uid="{00000000-0006-0000-0E00-00000E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42" authorId="0" shapeId="0" xr:uid="{00000000-0006-0000-0E00-00000F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S42" authorId="0" shapeId="0" xr:uid="{00000000-0006-0000-0E00-000010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kcal data</t>
        </r>
      </text>
    </comment>
    <comment ref="X42" authorId="0" shapeId="0" xr:uid="{00000000-0006-0000-0E00-00001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42" authorId="0" shapeId="0" xr:uid="{00000000-0006-0000-0E00-00001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42" authorId="0" shapeId="0" xr:uid="{00000000-0006-0000-0E00-00001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M42" authorId="0" shapeId="0" xr:uid="{00000000-0006-0000-0E00-00001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N49" authorId="0" shapeId="0" xr:uid="{00000000-0006-0000-0E00-00001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I64" authorId="0" shapeId="0" xr:uid="{00000000-0006-0000-0E00-00001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64" authorId="0" shapeId="0" xr:uid="{00000000-0006-0000-0E00-00001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
</t>
        </r>
      </text>
    </comment>
    <comment ref="S64" authorId="0" shapeId="0" xr:uid="{00000000-0006-0000-0E00-00001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64" authorId="0" shapeId="0" xr:uid="{00000000-0006-0000-0E00-00001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64" authorId="0" shapeId="0" xr:uid="{00000000-0006-0000-0E00-00001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M64" authorId="0" shapeId="0" xr:uid="{00000000-0006-0000-0E00-00001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Tagli</author>
  </authors>
  <commentList>
    <comment ref="AH1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X4" authorId="0" shapeId="0" xr:uid="{00000000-0006-0000-1000-00000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5</t>
        </r>
      </text>
    </comment>
    <comment ref="S5" authorId="0" shapeId="0" xr:uid="{00000000-0006-0000-1000-00000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4th grade
</t>
        </r>
      </text>
    </comment>
    <comment ref="X5" authorId="0" shapeId="0" xr:uid="{00000000-0006-0000-1000-00000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8</t>
        </r>
      </text>
    </comment>
    <comment ref="S6" authorId="0" shapeId="0" xr:uid="{00000000-0006-0000-1000-00000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8th grade
</t>
        </r>
      </text>
    </comment>
    <comment ref="X6" authorId="0" shapeId="0" xr:uid="{00000000-0006-0000-1000-00000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11</t>
        </r>
      </text>
    </comment>
    <comment ref="AN8" authorId="0" shapeId="0" xr:uid="{00000000-0006-0000-1000-00000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N21" authorId="0" shapeId="0" xr:uid="{00000000-0006-0000-1000-00000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21" authorId="0" shapeId="0" xr:uid="{00000000-0006-0000-1000-00000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21" authorId="0" shapeId="0" xr:uid="{00000000-0006-0000-1000-00000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M21" authorId="0" shapeId="0" xr:uid="{00000000-0006-0000-1000-00000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N28" authorId="0" shapeId="0" xr:uid="{00000000-0006-0000-1000-00000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D42" authorId="0" shapeId="0" xr:uid="{00000000-0006-0000-1000-00000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kcal data</t>
        </r>
      </text>
    </comment>
    <comment ref="I42" authorId="0" shapeId="0" xr:uid="{00000000-0006-0000-1000-00000E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42" authorId="0" shapeId="0" xr:uid="{00000000-0006-0000-1000-00000F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S42" authorId="0" shapeId="0" xr:uid="{00000000-0006-0000-1000-000010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kcal data</t>
        </r>
      </text>
    </comment>
    <comment ref="X42" authorId="0" shapeId="0" xr:uid="{00000000-0006-0000-1000-00001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42" authorId="0" shapeId="0" xr:uid="{00000000-0006-0000-1000-00001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42" authorId="0" shapeId="0" xr:uid="{00000000-0006-0000-1000-00001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M42" authorId="0" shapeId="0" xr:uid="{00000000-0006-0000-1000-00001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N49" authorId="0" shapeId="0" xr:uid="{00000000-0006-0000-1000-00001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I64" authorId="0" shapeId="0" xr:uid="{00000000-0006-0000-1000-00001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64" authorId="0" shapeId="0" xr:uid="{00000000-0006-0000-1000-00001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
</t>
        </r>
      </text>
    </comment>
    <comment ref="S64" authorId="0" shapeId="0" xr:uid="{00000000-0006-0000-1000-00001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64" authorId="0" shapeId="0" xr:uid="{00000000-0006-0000-1000-00001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64" authorId="0" shapeId="0" xr:uid="{00000000-0006-0000-1000-00001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M64" authorId="0" shapeId="0" xr:uid="{00000000-0006-0000-1000-00001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Tagli</author>
  </authors>
  <commentList>
    <comment ref="S1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H1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X4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5</t>
        </r>
      </text>
    </comment>
    <comment ref="X5" authorId="0" shapeId="0" xr:uid="{00000000-0006-0000-1100-00000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8</t>
        </r>
      </text>
    </comment>
    <comment ref="X6" authorId="0" shapeId="0" xr:uid="{00000000-0006-0000-1100-00000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11</t>
        </r>
      </text>
    </comment>
    <comment ref="AN8" authorId="0" shapeId="0" xr:uid="{00000000-0006-0000-1100-00000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AS19" authorId="0" shapeId="0" xr:uid="{00000000-0006-0000-1100-00000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number from their table - seems too little</t>
        </r>
      </text>
    </comment>
    <comment ref="N21" authorId="0" shapeId="0" xr:uid="{00000000-0006-0000-1100-00000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S21" authorId="0" shapeId="0" xr:uid="{00000000-0006-0000-1100-00000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C21" authorId="0" shapeId="0" xr:uid="{00000000-0006-0000-1100-00000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21" authorId="0" shapeId="0" xr:uid="{00000000-0006-0000-1100-00000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M21" authorId="0" shapeId="0" xr:uid="{00000000-0006-0000-1100-00000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B28" authorId="0" shapeId="0" xr:uid="{00000000-0006-0000-1100-00000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it was 4, but probably 40, I put 40</t>
        </r>
      </text>
    </comment>
    <comment ref="AN28" authorId="0" shapeId="0" xr:uid="{00000000-0006-0000-1100-00000E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D42" authorId="0" shapeId="0" xr:uid="{00000000-0006-0000-1100-00000F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kcal data</t>
        </r>
      </text>
    </comment>
    <comment ref="I42" authorId="0" shapeId="0" xr:uid="{00000000-0006-0000-1100-000010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42" authorId="0" shapeId="0" xr:uid="{00000000-0006-0000-1100-00001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S42" authorId="0" shapeId="0" xr:uid="{00000000-0006-0000-1100-00001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 data</t>
        </r>
      </text>
    </comment>
    <comment ref="X42" authorId="0" shapeId="0" xr:uid="{00000000-0006-0000-1100-00001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42" authorId="0" shapeId="0" xr:uid="{00000000-0006-0000-1100-00001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42" authorId="0" shapeId="0" xr:uid="{00000000-0006-0000-1100-00001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M42" authorId="0" shapeId="0" xr:uid="{00000000-0006-0000-1100-00001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N49" authorId="0" shapeId="0" xr:uid="{00000000-0006-0000-1100-00001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I64" authorId="0" shapeId="0" xr:uid="{00000000-0006-0000-1100-00001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64" authorId="0" shapeId="0" xr:uid="{00000000-0006-0000-1100-00001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
</t>
        </r>
      </text>
    </comment>
    <comment ref="S64" authorId="0" shapeId="0" xr:uid="{00000000-0006-0000-1100-00001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C64" authorId="0" shapeId="0" xr:uid="{00000000-0006-0000-1100-00001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64" authorId="0" shapeId="0" xr:uid="{00000000-0006-0000-1100-00001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M64" authorId="0" shapeId="0" xr:uid="{00000000-0006-0000-1100-00001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Tagli</author>
  </authors>
  <commentList>
    <comment ref="AH1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X4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5</t>
        </r>
      </text>
    </comment>
    <comment ref="S5" authorId="0" shapeId="0" xr:uid="{00000000-0006-0000-1200-00000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4th grade
</t>
        </r>
      </text>
    </comment>
    <comment ref="X5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8</t>
        </r>
      </text>
    </comment>
    <comment ref="S6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8th grade
</t>
        </r>
      </text>
    </comment>
    <comment ref="X6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11</t>
        </r>
      </text>
    </comment>
    <comment ref="AN8" authorId="0" shapeId="0" xr:uid="{00000000-0006-0000-1200-00000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N21" authorId="0" shapeId="0" xr:uid="{00000000-0006-0000-1200-00000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21" authorId="0" shapeId="0" xr:uid="{00000000-0006-0000-1200-00000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21" authorId="0" shapeId="0" xr:uid="{00000000-0006-0000-1200-00000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N28" authorId="0" shapeId="0" xr:uid="{00000000-0006-0000-1200-00000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D42" authorId="0" shapeId="0" xr:uid="{00000000-0006-0000-1200-00000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kcal data</t>
        </r>
      </text>
    </comment>
    <comment ref="I42" authorId="0" shapeId="0" xr:uid="{00000000-0006-0000-1200-00000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42" authorId="0" shapeId="0" xr:uid="{00000000-0006-0000-1200-00000E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S42" authorId="0" shapeId="0" xr:uid="{00000000-0006-0000-1200-00000F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kcal data</t>
        </r>
      </text>
    </comment>
    <comment ref="X42" authorId="0" shapeId="0" xr:uid="{00000000-0006-0000-1200-000010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42" authorId="0" shapeId="0" xr:uid="{00000000-0006-0000-1200-00001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42" authorId="0" shapeId="0" xr:uid="{00000000-0006-0000-1200-00001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M42" authorId="0" shapeId="0" xr:uid="{00000000-0006-0000-1200-00001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N49" authorId="0" shapeId="0" xr:uid="{00000000-0006-0000-1200-00001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I64" authorId="0" shapeId="0" xr:uid="{00000000-0006-0000-1200-00001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64" authorId="0" shapeId="0" xr:uid="{00000000-0006-0000-1200-00001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
</t>
        </r>
      </text>
    </comment>
    <comment ref="S64" authorId="0" shapeId="0" xr:uid="{00000000-0006-0000-1200-00001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64" authorId="0" shapeId="0" xr:uid="{00000000-0006-0000-1200-00001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64" authorId="0" shapeId="0" xr:uid="{00000000-0006-0000-1200-00001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M64" authorId="0" shapeId="0" xr:uid="{00000000-0006-0000-1200-00001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Tagli</author>
  </authors>
  <commentList>
    <comment ref="X4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5</t>
        </r>
      </text>
    </comment>
    <comment ref="S5" authorId="0" shapeId="0" xr:uid="{00000000-0006-0000-1300-00000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4th grade
</t>
        </r>
      </text>
    </comment>
    <comment ref="X5" authorId="0" shapeId="0" xr:uid="{00000000-0006-0000-1300-00000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8</t>
        </r>
      </text>
    </comment>
    <comment ref="S6" authorId="0" shapeId="0" xr:uid="{00000000-0006-0000-1300-00000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8th grade
</t>
        </r>
      </text>
    </comment>
    <comment ref="X6" authorId="0" shapeId="0" xr:uid="{00000000-0006-0000-1300-00000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11</t>
        </r>
      </text>
    </comment>
    <comment ref="AI8" authorId="0" shapeId="0" xr:uid="{00000000-0006-0000-1300-00000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N8" authorId="0" shapeId="0" xr:uid="{00000000-0006-0000-1300-00000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N21" authorId="0" shapeId="0" xr:uid="{00000000-0006-0000-1300-00000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21" authorId="0" shapeId="0" xr:uid="{00000000-0006-0000-1300-00000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21" authorId="0" shapeId="0" xr:uid="{00000000-0006-0000-1300-00000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21" authorId="0" shapeId="0" xr:uid="{00000000-0006-0000-1300-00000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I28" authorId="0" shapeId="0" xr:uid="{00000000-0006-0000-1300-00000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N28" authorId="0" shapeId="0" xr:uid="{00000000-0006-0000-1300-00000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D42" authorId="0" shapeId="0" xr:uid="{00000000-0006-0000-1300-00000E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kcal data</t>
        </r>
      </text>
    </comment>
    <comment ref="I42" authorId="0" shapeId="0" xr:uid="{00000000-0006-0000-1300-00000F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42" authorId="0" shapeId="0" xr:uid="{00000000-0006-0000-1300-000010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S42" authorId="0" shapeId="0" xr:uid="{00000000-0006-0000-1300-00001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kcal data</t>
        </r>
      </text>
    </comment>
    <comment ref="X42" authorId="0" shapeId="0" xr:uid="{00000000-0006-0000-1300-00001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42" authorId="0" shapeId="0" xr:uid="{00000000-0006-0000-1300-00001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42" authorId="0" shapeId="0" xr:uid="{00000000-0006-0000-1300-00001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42" authorId="0" shapeId="0" xr:uid="{00000000-0006-0000-1300-00001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I49" authorId="0" shapeId="0" xr:uid="{00000000-0006-0000-1300-00001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N49" authorId="0" shapeId="0" xr:uid="{00000000-0006-0000-1300-00001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I64" authorId="0" shapeId="0" xr:uid="{00000000-0006-0000-1300-00001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64" authorId="0" shapeId="0" xr:uid="{00000000-0006-0000-1300-00001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
</t>
        </r>
      </text>
    </comment>
    <comment ref="S64" authorId="0" shapeId="0" xr:uid="{00000000-0006-0000-1300-00001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64" authorId="0" shapeId="0" xr:uid="{00000000-0006-0000-1300-00001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64" authorId="0" shapeId="0" xr:uid="{00000000-0006-0000-1300-00001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64" authorId="0" shapeId="0" xr:uid="{00000000-0006-0000-1300-00001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Tagli</author>
  </authors>
  <commentList>
    <comment ref="AH1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X4" authorId="0" shapeId="0" xr:uid="{00000000-0006-0000-1400-00000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5</t>
        </r>
      </text>
    </comment>
    <comment ref="S5" authorId="0" shapeId="0" xr:uid="{00000000-0006-0000-1400-00000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4th grade
</t>
        </r>
      </text>
    </comment>
    <comment ref="X5" authorId="0" shapeId="0" xr:uid="{00000000-0006-0000-1400-00000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8</t>
        </r>
      </text>
    </comment>
    <comment ref="S6" authorId="0" shapeId="0" xr:uid="{00000000-0006-0000-1400-00000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8th grade
</t>
        </r>
      </text>
    </comment>
    <comment ref="X6" authorId="0" shapeId="0" xr:uid="{00000000-0006-0000-1400-00000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11</t>
        </r>
      </text>
    </comment>
    <comment ref="AN8" authorId="0" shapeId="0" xr:uid="{00000000-0006-0000-1400-00000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N21" authorId="0" shapeId="0" xr:uid="{00000000-0006-0000-1400-00000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21" authorId="0" shapeId="0" xr:uid="{00000000-0006-0000-1400-00000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21" authorId="0" shapeId="0" xr:uid="{00000000-0006-0000-1400-00000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
</t>
        </r>
      </text>
    </comment>
    <comment ref="AM21" authorId="0" shapeId="0" xr:uid="{00000000-0006-0000-1400-00000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N28" authorId="0" shapeId="0" xr:uid="{00000000-0006-0000-1400-00000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D42" authorId="0" shapeId="0" xr:uid="{00000000-0006-0000-1400-00000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kcal data</t>
        </r>
      </text>
    </comment>
    <comment ref="I42" authorId="0" shapeId="0" xr:uid="{00000000-0006-0000-1400-00000E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42" authorId="0" shapeId="0" xr:uid="{00000000-0006-0000-1400-00000F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S42" authorId="0" shapeId="0" xr:uid="{00000000-0006-0000-1400-000010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kcal data</t>
        </r>
      </text>
    </comment>
    <comment ref="X42" authorId="0" shapeId="0" xr:uid="{00000000-0006-0000-1400-00001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42" authorId="0" shapeId="0" xr:uid="{00000000-0006-0000-1400-00001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42" authorId="0" shapeId="0" xr:uid="{00000000-0006-0000-1400-00001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M42" authorId="0" shapeId="0" xr:uid="{00000000-0006-0000-1400-00001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N49" authorId="0" shapeId="0" xr:uid="{00000000-0006-0000-1400-00001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I64" authorId="0" shapeId="0" xr:uid="{00000000-0006-0000-1400-00001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64" authorId="0" shapeId="0" xr:uid="{00000000-0006-0000-1400-00001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
</t>
        </r>
      </text>
    </comment>
    <comment ref="S64" authorId="0" shapeId="0" xr:uid="{00000000-0006-0000-1400-00001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64" authorId="0" shapeId="0" xr:uid="{00000000-0006-0000-1400-00001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64" authorId="0" shapeId="0" xr:uid="{00000000-0006-0000-1400-00001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M64" authorId="0" shapeId="0" xr:uid="{00000000-0006-0000-1400-00001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Tagli</author>
  </authors>
  <commentList>
    <comment ref="V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5</t>
        </r>
      </text>
    </comment>
    <comment ref="AK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Grades 1-4</t>
        </r>
      </text>
    </comment>
    <comment ref="Q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4th grade
</t>
        </r>
      </text>
    </comment>
    <comment ref="V5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8</t>
        </r>
      </text>
    </comment>
    <comment ref="AK5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grades 5-8</t>
        </r>
      </text>
    </comment>
    <comment ref="Q6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8th grade
</t>
        </r>
      </text>
    </comment>
    <comment ref="V6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11</t>
        </r>
      </text>
    </comment>
    <comment ref="AK6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grades 9-12
</t>
        </r>
      </text>
    </comment>
    <comment ref="AG8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L8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AK23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data, but can be calculated</t>
        </r>
      </text>
    </comment>
    <comment ref="V24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5</t>
        </r>
      </text>
    </comment>
    <comment ref="Q25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4th grade
</t>
        </r>
      </text>
    </comment>
    <comment ref="V25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8</t>
        </r>
      </text>
    </comment>
    <comment ref="Q26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8th grade
</t>
        </r>
      </text>
    </comment>
    <comment ref="V26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11</t>
        </r>
      </text>
    </comment>
    <comment ref="AG28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L28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Tagli</author>
  </authors>
  <commentList>
    <comment ref="X4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5</t>
        </r>
      </text>
    </comment>
    <comment ref="S5" authorId="0" shapeId="0" xr:uid="{00000000-0006-0000-1500-00000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4th grade
</t>
        </r>
      </text>
    </comment>
    <comment ref="X5" authorId="0" shapeId="0" xr:uid="{00000000-0006-0000-1500-00000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8</t>
        </r>
      </text>
    </comment>
    <comment ref="S6" authorId="0" shapeId="0" xr:uid="{00000000-0006-0000-1500-00000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8th grade
</t>
        </r>
      </text>
    </comment>
    <comment ref="X6" authorId="0" shapeId="0" xr:uid="{00000000-0006-0000-1500-00000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11</t>
        </r>
      </text>
    </comment>
    <comment ref="AI8" authorId="0" shapeId="0" xr:uid="{00000000-0006-0000-1500-00000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N8" authorId="0" shapeId="0" xr:uid="{00000000-0006-0000-1500-00000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N21" authorId="0" shapeId="0" xr:uid="{00000000-0006-0000-1500-00000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21" authorId="0" shapeId="0" xr:uid="{00000000-0006-0000-1500-00000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21" authorId="0" shapeId="0" xr:uid="{00000000-0006-0000-1500-00000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21" authorId="0" shapeId="0" xr:uid="{00000000-0006-0000-1500-00000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I28" authorId="0" shapeId="0" xr:uid="{00000000-0006-0000-1500-00000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N28" authorId="0" shapeId="0" xr:uid="{00000000-0006-0000-1500-00000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D42" authorId="0" shapeId="0" xr:uid="{00000000-0006-0000-1500-00000E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kcal data</t>
        </r>
      </text>
    </comment>
    <comment ref="I42" authorId="0" shapeId="0" xr:uid="{00000000-0006-0000-1500-00000F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42" authorId="0" shapeId="0" xr:uid="{00000000-0006-0000-1500-000010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S42" authorId="0" shapeId="0" xr:uid="{00000000-0006-0000-1500-00001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kcal data</t>
        </r>
      </text>
    </comment>
    <comment ref="X42" authorId="0" shapeId="0" xr:uid="{00000000-0006-0000-1500-00001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42" authorId="0" shapeId="0" xr:uid="{00000000-0006-0000-1500-00001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42" authorId="0" shapeId="0" xr:uid="{00000000-0006-0000-1500-00001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42" authorId="0" shapeId="0" xr:uid="{00000000-0006-0000-1500-00001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I49" authorId="0" shapeId="0" xr:uid="{00000000-0006-0000-1500-00001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N49" authorId="0" shapeId="0" xr:uid="{00000000-0006-0000-1500-00001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I64" authorId="0" shapeId="0" xr:uid="{00000000-0006-0000-1500-00001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64" authorId="0" shapeId="0" xr:uid="{00000000-0006-0000-1500-00001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
</t>
        </r>
      </text>
    </comment>
    <comment ref="S64" authorId="0" shapeId="0" xr:uid="{00000000-0006-0000-1500-00001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64" authorId="0" shapeId="0" xr:uid="{00000000-0006-0000-1500-00001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64" authorId="0" shapeId="0" xr:uid="{00000000-0006-0000-1500-00001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64" authorId="0" shapeId="0" xr:uid="{00000000-0006-0000-1500-00001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Tagli</author>
  </authors>
  <commentList>
    <comment ref="D1" authorId="0" shapeId="0" xr:uid="{00000000-0006-0000-1600-00000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given in grams, only one number after point (2,9 etc)
</t>
        </r>
      </text>
    </comment>
    <comment ref="I1" authorId="0" shapeId="0" xr:uid="{00000000-0006-0000-1600-000002000000}">
      <text>
        <r>
          <rPr>
            <b/>
            <sz val="9"/>
            <color indexed="81"/>
            <rFont val="Tahoma"/>
            <family val="2"/>
          </rPr>
          <t>Tagli:there is also data about salt, but I do not include it now</t>
        </r>
      </text>
    </comment>
    <comment ref="AE3" authorId="0" shapeId="0" xr:uid="{00000000-0006-0000-1600-00000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sodium (only from foodstuffs)</t>
        </r>
      </text>
    </comment>
    <comment ref="X4" authorId="0" shapeId="0" xr:uid="{00000000-0006-0000-1600-00000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5</t>
        </r>
      </text>
    </comment>
    <comment ref="X5" authorId="0" shapeId="0" xr:uid="{00000000-0006-0000-1600-00000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8</t>
        </r>
      </text>
    </comment>
    <comment ref="X6" authorId="0" shapeId="0" xr:uid="{00000000-0006-0000-1600-00000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11</t>
        </r>
      </text>
    </comment>
    <comment ref="AI8" authorId="0" shapeId="0" xr:uid="{00000000-0006-0000-1600-00000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N8" authorId="0" shapeId="0" xr:uid="{00000000-0006-0000-1600-00000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AO8" authorId="0" shapeId="0" xr:uid="{00000000-0006-0000-1600-00000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number might not be correct - in the table it was 244,5 - I put this number because by recalculating it seemed the most propriet
</t>
        </r>
      </text>
    </comment>
    <comment ref="K19" authorId="0" shapeId="0" xr:uid="{00000000-0006-0000-1600-00000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9,5 / 6,9 - underreporting excluded</t>
        </r>
      </text>
    </comment>
    <comment ref="N21" authorId="0" shapeId="0" xr:uid="{00000000-0006-0000-1600-00000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21" authorId="0" shapeId="0" xr:uid="{00000000-0006-0000-1600-00000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21" authorId="0" shapeId="0" xr:uid="{00000000-0006-0000-1600-00000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21" authorId="0" shapeId="0" xr:uid="{00000000-0006-0000-1600-00000E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I28" authorId="0" shapeId="0" xr:uid="{00000000-0006-0000-1600-00000F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N28" authorId="0" shapeId="0" xr:uid="{00000000-0006-0000-1600-000010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D42" authorId="0" shapeId="0" xr:uid="{00000000-0006-0000-1600-00001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kcal data</t>
        </r>
      </text>
    </comment>
    <comment ref="I42" authorId="0" shapeId="0" xr:uid="{00000000-0006-0000-1600-00001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42" authorId="0" shapeId="0" xr:uid="{00000000-0006-0000-1600-00001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S42" authorId="0" shapeId="0" xr:uid="{00000000-0006-0000-1600-00001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kcal data</t>
        </r>
      </text>
    </comment>
    <comment ref="X42" authorId="0" shapeId="0" xr:uid="{00000000-0006-0000-1600-00001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42" authorId="0" shapeId="0" xr:uid="{00000000-0006-0000-1600-00001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42" authorId="0" shapeId="0" xr:uid="{00000000-0006-0000-1600-00001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42" authorId="0" shapeId="0" xr:uid="{00000000-0006-0000-1600-00001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I49" authorId="0" shapeId="0" xr:uid="{00000000-0006-0000-1600-00001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N49" authorId="0" shapeId="0" xr:uid="{00000000-0006-0000-1600-00001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I64" authorId="0" shapeId="0" xr:uid="{00000000-0006-0000-1600-00001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64" authorId="0" shapeId="0" xr:uid="{00000000-0006-0000-1600-00001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
</t>
        </r>
      </text>
    </comment>
    <comment ref="S64" authorId="0" shapeId="0" xr:uid="{00000000-0006-0000-1600-00001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64" authorId="0" shapeId="0" xr:uid="{00000000-0006-0000-1600-00001E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64" authorId="0" shapeId="0" xr:uid="{00000000-0006-0000-1600-00001F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64" authorId="0" shapeId="0" xr:uid="{00000000-0006-0000-1600-000020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Tagli</author>
  </authors>
  <commentList>
    <comment ref="X4" authorId="0" shapeId="0" xr:uid="{00000000-0006-0000-1700-00000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5</t>
        </r>
      </text>
    </comment>
    <comment ref="X5" authorId="0" shapeId="0" xr:uid="{00000000-0006-0000-1700-00000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8</t>
        </r>
      </text>
    </comment>
    <comment ref="X6" authorId="0" shapeId="0" xr:uid="{00000000-0006-0000-1700-00000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11</t>
        </r>
      </text>
    </comment>
    <comment ref="AI8" authorId="0" shapeId="0" xr:uid="{00000000-0006-0000-1700-00000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N8" authorId="0" shapeId="0" xr:uid="{00000000-0006-0000-1700-00000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N21" authorId="0" shapeId="0" xr:uid="{00000000-0006-0000-1700-00000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21" authorId="0" shapeId="0" xr:uid="{00000000-0006-0000-1700-00000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21" authorId="0" shapeId="0" xr:uid="{00000000-0006-0000-1700-00000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21" authorId="0" shapeId="0" xr:uid="{00000000-0006-0000-1700-00000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I28" authorId="0" shapeId="0" xr:uid="{00000000-0006-0000-1700-00000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N28" authorId="0" shapeId="0" xr:uid="{00000000-0006-0000-1700-00000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D42" authorId="0" shapeId="0" xr:uid="{00000000-0006-0000-1700-00000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kcal data</t>
        </r>
      </text>
    </comment>
    <comment ref="I42" authorId="0" shapeId="0" xr:uid="{00000000-0006-0000-1700-00000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42" authorId="0" shapeId="0" xr:uid="{00000000-0006-0000-1700-00000E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S42" authorId="0" shapeId="0" xr:uid="{00000000-0006-0000-1700-00000F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kcal data</t>
        </r>
      </text>
    </comment>
    <comment ref="X42" authorId="0" shapeId="0" xr:uid="{00000000-0006-0000-1700-000010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42" authorId="0" shapeId="0" xr:uid="{00000000-0006-0000-1700-00001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42" authorId="0" shapeId="0" xr:uid="{00000000-0006-0000-1700-00001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42" authorId="0" shapeId="0" xr:uid="{00000000-0006-0000-1700-00001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I49" authorId="0" shapeId="0" xr:uid="{00000000-0006-0000-1700-00001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N49" authorId="0" shapeId="0" xr:uid="{00000000-0006-0000-1700-00001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I64" authorId="0" shapeId="0" xr:uid="{00000000-0006-0000-1700-00001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64" authorId="0" shapeId="0" xr:uid="{00000000-0006-0000-1700-00001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
</t>
        </r>
      </text>
    </comment>
    <comment ref="S64" authorId="0" shapeId="0" xr:uid="{00000000-0006-0000-1700-00001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64" authorId="0" shapeId="0" xr:uid="{00000000-0006-0000-1700-00001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64" authorId="0" shapeId="0" xr:uid="{00000000-0006-0000-1700-00001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64" authorId="0" shapeId="0" xr:uid="{00000000-0006-0000-1700-00001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Tagli</author>
  </authors>
  <commentList>
    <comment ref="X4" authorId="0" shapeId="0" xr:uid="{00000000-0006-0000-1800-00000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5</t>
        </r>
      </text>
    </comment>
    <comment ref="X5" authorId="0" shapeId="0" xr:uid="{00000000-0006-0000-1800-00000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8</t>
        </r>
      </text>
    </comment>
    <comment ref="X6" authorId="0" shapeId="0" xr:uid="{00000000-0006-0000-1800-00000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11</t>
        </r>
      </text>
    </comment>
    <comment ref="AI8" authorId="0" shapeId="0" xr:uid="{00000000-0006-0000-1800-00000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N8" authorId="0" shapeId="0" xr:uid="{00000000-0006-0000-1800-00000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N21" authorId="0" shapeId="0" xr:uid="{00000000-0006-0000-1800-00000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S21" authorId="0" shapeId="0" xr:uid="{00000000-0006-0000-1800-00000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21" authorId="0" shapeId="0" xr:uid="{00000000-0006-0000-1800-00000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21" authorId="0" shapeId="0" xr:uid="{00000000-0006-0000-1800-00000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21" authorId="0" shapeId="0" xr:uid="{00000000-0006-0000-1800-00000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I28" authorId="0" shapeId="0" xr:uid="{00000000-0006-0000-1800-00000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N28" authorId="0" shapeId="0" xr:uid="{00000000-0006-0000-1800-00000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D42" authorId="0" shapeId="0" xr:uid="{00000000-0006-0000-1800-00000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kcal data</t>
        </r>
      </text>
    </comment>
    <comment ref="I42" authorId="0" shapeId="0" xr:uid="{00000000-0006-0000-1800-00000E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42" authorId="0" shapeId="0" xr:uid="{00000000-0006-0000-1800-00000F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S42" authorId="0" shapeId="0" xr:uid="{00000000-0006-0000-1800-000010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kcal data</t>
        </r>
      </text>
    </comment>
    <comment ref="X42" authorId="0" shapeId="0" xr:uid="{00000000-0006-0000-1800-00001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42" authorId="0" shapeId="0" xr:uid="{00000000-0006-0000-1800-00001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42" authorId="0" shapeId="0" xr:uid="{00000000-0006-0000-1800-00001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42" authorId="0" shapeId="0" xr:uid="{00000000-0006-0000-1800-00001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I49" authorId="0" shapeId="0" xr:uid="{00000000-0006-0000-1800-00001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N49" authorId="0" shapeId="0" xr:uid="{00000000-0006-0000-1800-00001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I64" authorId="0" shapeId="0" xr:uid="{00000000-0006-0000-1800-00001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64" authorId="0" shapeId="0" xr:uid="{00000000-0006-0000-1800-00001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
</t>
        </r>
      </text>
    </comment>
    <comment ref="S64" authorId="0" shapeId="0" xr:uid="{00000000-0006-0000-1800-00001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64" authorId="0" shapeId="0" xr:uid="{00000000-0006-0000-1800-00001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64" authorId="0" shapeId="0" xr:uid="{00000000-0006-0000-1800-00001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64" authorId="0" shapeId="0" xr:uid="{00000000-0006-0000-1800-00001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Tagli</author>
  </authors>
  <commentList>
    <comment ref="S1" authorId="0" shapeId="0" xr:uid="{00000000-0006-0000-1900-00000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X4" authorId="0" shapeId="0" xr:uid="{00000000-0006-0000-1900-00000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5</t>
        </r>
      </text>
    </comment>
    <comment ref="X5" authorId="0" shapeId="0" xr:uid="{00000000-0006-0000-1900-00000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8</t>
        </r>
      </text>
    </comment>
    <comment ref="X6" authorId="0" shapeId="0" xr:uid="{00000000-0006-0000-1900-00000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11</t>
        </r>
      </text>
    </comment>
    <comment ref="AN8" authorId="0" shapeId="0" xr:uid="{00000000-0006-0000-1900-00000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N21" authorId="0" shapeId="0" xr:uid="{00000000-0006-0000-1900-00000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21" authorId="0" shapeId="0" xr:uid="{00000000-0006-0000-1900-00000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21" authorId="0" shapeId="0" xr:uid="{00000000-0006-0000-1900-00000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M21" authorId="0" shapeId="0" xr:uid="{00000000-0006-0000-1900-00000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N28" authorId="0" shapeId="0" xr:uid="{00000000-0006-0000-1900-00000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D42" authorId="0" shapeId="0" xr:uid="{00000000-0006-0000-1900-00000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kcal data</t>
        </r>
      </text>
    </comment>
    <comment ref="I42" authorId="0" shapeId="0" xr:uid="{00000000-0006-0000-1900-00000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42" authorId="0" shapeId="0" xr:uid="{00000000-0006-0000-1900-00000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S42" authorId="0" shapeId="0" xr:uid="{00000000-0006-0000-1900-00000E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 data</t>
        </r>
      </text>
    </comment>
    <comment ref="X42" authorId="0" shapeId="0" xr:uid="{00000000-0006-0000-1900-00000F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42" authorId="0" shapeId="0" xr:uid="{00000000-0006-0000-1900-000010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42" authorId="0" shapeId="0" xr:uid="{00000000-0006-0000-1900-00001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M42" authorId="0" shapeId="0" xr:uid="{00000000-0006-0000-1900-00001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N49" authorId="0" shapeId="0" xr:uid="{00000000-0006-0000-1900-00001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I64" authorId="0" shapeId="0" xr:uid="{00000000-0006-0000-1900-00001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64" authorId="0" shapeId="0" xr:uid="{00000000-0006-0000-1900-00001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
</t>
        </r>
      </text>
    </comment>
    <comment ref="S64" authorId="0" shapeId="0" xr:uid="{00000000-0006-0000-1900-00001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C64" authorId="0" shapeId="0" xr:uid="{00000000-0006-0000-1900-00001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64" authorId="0" shapeId="0" xr:uid="{00000000-0006-0000-1900-00001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M64" authorId="0" shapeId="0" xr:uid="{00000000-0006-0000-1900-00001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Tagli</author>
  </authors>
  <commentList>
    <comment ref="X4" authorId="0" shapeId="0" xr:uid="{00000000-0006-0000-1A00-00000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5</t>
        </r>
      </text>
    </comment>
    <comment ref="X5" authorId="0" shapeId="0" xr:uid="{00000000-0006-0000-1A00-00000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8</t>
        </r>
      </text>
    </comment>
    <comment ref="X6" authorId="0" shapeId="0" xr:uid="{00000000-0006-0000-1A00-00000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11</t>
        </r>
      </text>
    </comment>
    <comment ref="AI8" authorId="0" shapeId="0" xr:uid="{00000000-0006-0000-1A00-00000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N8" authorId="0" shapeId="0" xr:uid="{00000000-0006-0000-1A00-00000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N21" authorId="0" shapeId="0" xr:uid="{00000000-0006-0000-1A00-00000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S21" authorId="0" shapeId="0" xr:uid="{00000000-0006-0000-1A00-00000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21" authorId="0" shapeId="0" xr:uid="{00000000-0006-0000-1A00-00000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21" authorId="0" shapeId="0" xr:uid="{00000000-0006-0000-1A00-00000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21" authorId="0" shapeId="0" xr:uid="{00000000-0006-0000-1A00-00000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I28" authorId="0" shapeId="0" xr:uid="{00000000-0006-0000-1A00-00000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N28" authorId="0" shapeId="0" xr:uid="{00000000-0006-0000-1A00-00000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D42" authorId="0" shapeId="0" xr:uid="{00000000-0006-0000-1A00-00000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kcal data</t>
        </r>
      </text>
    </comment>
    <comment ref="I42" authorId="0" shapeId="0" xr:uid="{00000000-0006-0000-1A00-00000E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42" authorId="0" shapeId="0" xr:uid="{00000000-0006-0000-1A00-00000F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S42" authorId="0" shapeId="0" xr:uid="{00000000-0006-0000-1A00-000010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kcal data</t>
        </r>
      </text>
    </comment>
    <comment ref="X42" authorId="0" shapeId="0" xr:uid="{00000000-0006-0000-1A00-00001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42" authorId="0" shapeId="0" xr:uid="{00000000-0006-0000-1A00-00001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42" authorId="0" shapeId="0" xr:uid="{00000000-0006-0000-1A00-00001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42" authorId="0" shapeId="0" xr:uid="{00000000-0006-0000-1A00-00001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I49" authorId="0" shapeId="0" xr:uid="{00000000-0006-0000-1A00-00001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N49" authorId="0" shapeId="0" xr:uid="{00000000-0006-0000-1A00-00001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I64" authorId="0" shapeId="0" xr:uid="{00000000-0006-0000-1A00-00001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64" authorId="0" shapeId="0" xr:uid="{00000000-0006-0000-1A00-00001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
</t>
        </r>
      </text>
    </comment>
    <comment ref="S64" authorId="0" shapeId="0" xr:uid="{00000000-0006-0000-1A00-00001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64" authorId="0" shapeId="0" xr:uid="{00000000-0006-0000-1A00-00001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64" authorId="0" shapeId="0" xr:uid="{00000000-0006-0000-1A00-00001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64" authorId="0" shapeId="0" xr:uid="{00000000-0006-0000-1A00-00001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Tagli</author>
  </authors>
  <commentList>
    <comment ref="X4" authorId="0" shapeId="0" xr:uid="{00000000-0006-0000-1B00-00000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5</t>
        </r>
      </text>
    </comment>
    <comment ref="X5" authorId="0" shapeId="0" xr:uid="{00000000-0006-0000-1B00-00000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8</t>
        </r>
      </text>
    </comment>
    <comment ref="C6" authorId="0" shapeId="0" xr:uid="{00000000-0006-0000-1B00-00000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10/15 - fertile age</t>
        </r>
      </text>
    </comment>
    <comment ref="X6" authorId="0" shapeId="0" xr:uid="{00000000-0006-0000-1B00-00000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11</t>
        </r>
      </text>
    </comment>
    <comment ref="AI8" authorId="0" shapeId="0" xr:uid="{00000000-0006-0000-1B00-00000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N8" authorId="0" shapeId="0" xr:uid="{00000000-0006-0000-1B00-00000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N21" authorId="0" shapeId="0" xr:uid="{00000000-0006-0000-1B00-00000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S21" authorId="0" shapeId="0" xr:uid="{00000000-0006-0000-1B00-00000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21" authorId="0" shapeId="0" xr:uid="{00000000-0006-0000-1B00-00000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21" authorId="0" shapeId="0" xr:uid="{00000000-0006-0000-1B00-00000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21" authorId="0" shapeId="0" xr:uid="{00000000-0006-0000-1B00-00000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I28" authorId="0" shapeId="0" xr:uid="{00000000-0006-0000-1B00-00000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N28" authorId="0" shapeId="0" xr:uid="{00000000-0006-0000-1B00-00000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D42" authorId="0" shapeId="0" xr:uid="{00000000-0006-0000-1B00-00000E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kcal data</t>
        </r>
      </text>
    </comment>
    <comment ref="I42" authorId="0" shapeId="0" xr:uid="{00000000-0006-0000-1B00-00000F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42" authorId="0" shapeId="0" xr:uid="{00000000-0006-0000-1B00-000010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S42" authorId="0" shapeId="0" xr:uid="{00000000-0006-0000-1B00-00001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kcal data</t>
        </r>
      </text>
    </comment>
    <comment ref="X42" authorId="0" shapeId="0" xr:uid="{00000000-0006-0000-1B00-00001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42" authorId="0" shapeId="0" xr:uid="{00000000-0006-0000-1B00-00001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42" authorId="0" shapeId="0" xr:uid="{00000000-0006-0000-1B00-00001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42" authorId="0" shapeId="0" xr:uid="{00000000-0006-0000-1B00-00001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I49" authorId="0" shapeId="0" xr:uid="{00000000-0006-0000-1B00-00001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N49" authorId="0" shapeId="0" xr:uid="{00000000-0006-0000-1B00-00001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I64" authorId="0" shapeId="0" xr:uid="{00000000-0006-0000-1B00-00001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64" authorId="0" shapeId="0" xr:uid="{00000000-0006-0000-1B00-00001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
</t>
        </r>
      </text>
    </comment>
    <comment ref="S64" authorId="0" shapeId="0" xr:uid="{00000000-0006-0000-1B00-00001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64" authorId="0" shapeId="0" xr:uid="{00000000-0006-0000-1B00-00001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64" authorId="0" shapeId="0" xr:uid="{00000000-0006-0000-1B00-00001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64" authorId="0" shapeId="0" xr:uid="{00000000-0006-0000-1B00-00001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Tagli</author>
  </authors>
  <commentList>
    <comment ref="S1" authorId="0" shapeId="0" xr:uid="{00000000-0006-0000-1C00-00000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X4" authorId="0" shapeId="0" xr:uid="{00000000-0006-0000-1C00-00000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5</t>
        </r>
      </text>
    </comment>
    <comment ref="X5" authorId="0" shapeId="0" xr:uid="{00000000-0006-0000-1C00-00000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8</t>
        </r>
      </text>
    </comment>
    <comment ref="X6" authorId="0" shapeId="0" xr:uid="{00000000-0006-0000-1C00-00000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11</t>
        </r>
      </text>
    </comment>
    <comment ref="AN8" authorId="0" shapeId="0" xr:uid="{00000000-0006-0000-1C00-00000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N21" authorId="0" shapeId="0" xr:uid="{00000000-0006-0000-1C00-00000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S21" authorId="0" shapeId="0" xr:uid="{00000000-0006-0000-1C00-00000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C21" authorId="0" shapeId="0" xr:uid="{00000000-0006-0000-1C00-00000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21" authorId="0" shapeId="0" xr:uid="{00000000-0006-0000-1C00-00000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M21" authorId="0" shapeId="0" xr:uid="{00000000-0006-0000-1C00-00000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N28" authorId="0" shapeId="0" xr:uid="{00000000-0006-0000-1C00-00000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D42" authorId="0" shapeId="0" xr:uid="{00000000-0006-0000-1C00-00000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kcal data</t>
        </r>
      </text>
    </comment>
    <comment ref="I42" authorId="0" shapeId="0" xr:uid="{00000000-0006-0000-1C00-00000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42" authorId="0" shapeId="0" xr:uid="{00000000-0006-0000-1C00-00000E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S42" authorId="0" shapeId="0" xr:uid="{00000000-0006-0000-1C00-00000F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C42" authorId="0" shapeId="0" xr:uid="{00000000-0006-0000-1C00-000010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42" authorId="0" shapeId="0" xr:uid="{00000000-0006-0000-1C00-00001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M42" authorId="0" shapeId="0" xr:uid="{00000000-0006-0000-1C00-00001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N49" authorId="0" shapeId="0" xr:uid="{00000000-0006-0000-1C00-00001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I64" authorId="0" shapeId="0" xr:uid="{00000000-0006-0000-1C00-00001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64" authorId="0" shapeId="0" xr:uid="{00000000-0006-0000-1C00-00001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
</t>
        </r>
      </text>
    </comment>
    <comment ref="S64" authorId="0" shapeId="0" xr:uid="{00000000-0006-0000-1C00-00001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C64" authorId="0" shapeId="0" xr:uid="{00000000-0006-0000-1C00-00001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64" authorId="0" shapeId="0" xr:uid="{00000000-0006-0000-1C00-00001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M64" authorId="0" shapeId="0" xr:uid="{00000000-0006-0000-1C00-00001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Tagli</author>
  </authors>
  <commentList>
    <comment ref="D1" authorId="0" shapeId="0" xr:uid="{00000000-0006-0000-1D00-00000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S1" authorId="0" shapeId="0" xr:uid="{00000000-0006-0000-1D00-00000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X1" authorId="0" shapeId="0" xr:uid="{00000000-0006-0000-1D00-00000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X4" authorId="0" shapeId="0" xr:uid="{00000000-0006-0000-1D00-00000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5</t>
        </r>
      </text>
    </comment>
    <comment ref="X5" authorId="0" shapeId="0" xr:uid="{00000000-0006-0000-1D00-00000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8</t>
        </r>
      </text>
    </comment>
    <comment ref="X6" authorId="0" shapeId="0" xr:uid="{00000000-0006-0000-1D00-00000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11</t>
        </r>
      </text>
    </comment>
    <comment ref="AN8" authorId="0" shapeId="0" xr:uid="{00000000-0006-0000-1D00-00000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AS19" authorId="0" shapeId="0" xr:uid="{00000000-0006-0000-1D00-00000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in their tabele wrong number (15,5)
</t>
        </r>
      </text>
    </comment>
    <comment ref="D21" authorId="0" shapeId="0" xr:uid="{00000000-0006-0000-1D00-00000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N21" authorId="0" shapeId="0" xr:uid="{00000000-0006-0000-1D00-00000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S21" authorId="0" shapeId="0" xr:uid="{00000000-0006-0000-1D00-00000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X21" authorId="0" shapeId="0" xr:uid="{00000000-0006-0000-1D00-00000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C21" authorId="0" shapeId="0" xr:uid="{00000000-0006-0000-1D00-00000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21" authorId="0" shapeId="0" xr:uid="{00000000-0006-0000-1D00-00000E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M21" authorId="0" shapeId="0" xr:uid="{00000000-0006-0000-1D00-00000F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N28" authorId="0" shapeId="0" xr:uid="{00000000-0006-0000-1D00-000010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D42" authorId="0" shapeId="0" xr:uid="{00000000-0006-0000-1D00-00001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 data</t>
        </r>
      </text>
    </comment>
    <comment ref="I42" authorId="0" shapeId="0" xr:uid="{00000000-0006-0000-1D00-00001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42" authorId="0" shapeId="0" xr:uid="{00000000-0006-0000-1D00-00001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S42" authorId="0" shapeId="0" xr:uid="{00000000-0006-0000-1D00-00001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 data</t>
        </r>
      </text>
    </comment>
    <comment ref="X42" authorId="0" shapeId="0" xr:uid="{00000000-0006-0000-1D00-00001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C42" authorId="0" shapeId="0" xr:uid="{00000000-0006-0000-1D00-00001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42" authorId="0" shapeId="0" xr:uid="{00000000-0006-0000-1D00-00001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M42" authorId="0" shapeId="0" xr:uid="{00000000-0006-0000-1D00-00001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N49" authorId="0" shapeId="0" xr:uid="{00000000-0006-0000-1D00-00001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D64" authorId="0" shapeId="0" xr:uid="{00000000-0006-0000-1D00-00001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I64" authorId="0" shapeId="0" xr:uid="{00000000-0006-0000-1D00-00001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64" authorId="0" shapeId="0" xr:uid="{00000000-0006-0000-1D00-00001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
</t>
        </r>
      </text>
    </comment>
    <comment ref="S64" authorId="0" shapeId="0" xr:uid="{00000000-0006-0000-1D00-00001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X64" authorId="0" shapeId="0" xr:uid="{00000000-0006-0000-1D00-00001E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C64" authorId="0" shapeId="0" xr:uid="{00000000-0006-0000-1D00-00001F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64" authorId="0" shapeId="0" xr:uid="{00000000-0006-0000-1D00-000020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M64" authorId="0" shapeId="0" xr:uid="{00000000-0006-0000-1D00-00002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Tagli</author>
  </authors>
  <commentList>
    <comment ref="S1" authorId="0" shapeId="0" xr:uid="{00000000-0006-0000-1E00-00000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H1" authorId="0" shapeId="0" xr:uid="{00000000-0006-0000-1E00-00000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M3" authorId="0" shapeId="0" xr:uid="{00000000-0006-0000-1E00-00000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 for children?</t>
        </r>
      </text>
    </comment>
    <comment ref="X4" authorId="0" shapeId="0" xr:uid="{00000000-0006-0000-1E00-00000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5</t>
        </r>
      </text>
    </comment>
    <comment ref="X5" authorId="0" shapeId="0" xr:uid="{00000000-0006-0000-1E00-00000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8</t>
        </r>
      </text>
    </comment>
    <comment ref="X6" authorId="0" shapeId="0" xr:uid="{00000000-0006-0000-1E00-00000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11</t>
        </r>
      </text>
    </comment>
    <comment ref="AN8" authorId="0" shapeId="0" xr:uid="{00000000-0006-0000-1E00-00000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N21" authorId="0" shapeId="0" xr:uid="{00000000-0006-0000-1E00-00000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S21" authorId="0" shapeId="0" xr:uid="{00000000-0006-0000-1E00-00000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C21" authorId="0" shapeId="0" xr:uid="{00000000-0006-0000-1E00-00000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21" authorId="0" shapeId="0" xr:uid="{00000000-0006-0000-1E00-00000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M21" authorId="0" shapeId="0" xr:uid="{00000000-0006-0000-1E00-00000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calculates</t>
        </r>
      </text>
    </comment>
    <comment ref="AN28" authorId="0" shapeId="0" xr:uid="{00000000-0006-0000-1E00-00000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D42" authorId="0" shapeId="0" xr:uid="{00000000-0006-0000-1E00-00000E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kcal data</t>
        </r>
      </text>
    </comment>
    <comment ref="I42" authorId="0" shapeId="0" xr:uid="{00000000-0006-0000-1E00-00000F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42" authorId="0" shapeId="0" xr:uid="{00000000-0006-0000-1E00-000010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S42" authorId="0" shapeId="0" xr:uid="{00000000-0006-0000-1E00-00001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 data</t>
        </r>
      </text>
    </comment>
    <comment ref="X42" authorId="0" shapeId="0" xr:uid="{00000000-0006-0000-1E00-00001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42" authorId="0" shapeId="0" xr:uid="{00000000-0006-0000-1E00-00001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42" authorId="0" shapeId="0" xr:uid="{00000000-0006-0000-1E00-00001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M42" authorId="0" shapeId="0" xr:uid="{00000000-0006-0000-1E00-00001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N49" authorId="0" shapeId="0" xr:uid="{00000000-0006-0000-1E00-00001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I64" authorId="0" shapeId="0" xr:uid="{00000000-0006-0000-1E00-00001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64" authorId="0" shapeId="0" xr:uid="{00000000-0006-0000-1E00-00001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
</t>
        </r>
      </text>
    </comment>
    <comment ref="S64" authorId="0" shapeId="0" xr:uid="{00000000-0006-0000-1E00-000019000000}">
      <text>
        <r>
          <rPr>
            <b/>
            <sz val="9"/>
            <color indexed="81"/>
            <rFont val="Tahoma"/>
            <family val="2"/>
          </rPr>
          <t>Taglno data</t>
        </r>
      </text>
    </comment>
    <comment ref="AC64" authorId="0" shapeId="0" xr:uid="{00000000-0006-0000-1E00-00001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64" authorId="0" shapeId="0" xr:uid="{00000000-0006-0000-1E00-00001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M64" authorId="0" shapeId="0" xr:uid="{00000000-0006-0000-1E00-00001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Tagli</author>
  </authors>
  <commentList>
    <comment ref="V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5</t>
        </r>
      </text>
    </comment>
    <comment ref="Q5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4th grade
</t>
        </r>
      </text>
    </comment>
    <comment ref="V5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8</t>
        </r>
      </text>
    </comment>
    <comment ref="Q6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8th grade
</t>
        </r>
      </text>
    </comment>
    <comment ref="V6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11</t>
        </r>
      </text>
    </comment>
    <comment ref="AG8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L8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AK23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data, but can be calculated</t>
        </r>
      </text>
    </comment>
    <comment ref="V24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5</t>
        </r>
      </text>
    </comment>
    <comment ref="Q25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4th grade
</t>
        </r>
      </text>
    </comment>
    <comment ref="V25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8</t>
        </r>
      </text>
    </comment>
    <comment ref="Q26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8th grade
</t>
        </r>
      </text>
    </comment>
    <comment ref="V26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11</t>
        </r>
      </text>
    </comment>
    <comment ref="AG28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L28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Tagli</author>
  </authors>
  <commentList>
    <comment ref="S1" authorId="0" shapeId="0" xr:uid="{00000000-0006-0000-1F00-00000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C1" authorId="0" shapeId="0" xr:uid="{00000000-0006-0000-1F00-00000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does not include salt in food preparation (which may be partly iodized)</t>
        </r>
      </text>
    </comment>
    <comment ref="X4" authorId="0" shapeId="0" xr:uid="{00000000-0006-0000-1F00-00000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5</t>
        </r>
      </text>
    </comment>
    <comment ref="AO4" authorId="0" shapeId="0" xr:uid="{00000000-0006-0000-1F00-00000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very low numbers, but such  numbers were in the table</t>
        </r>
      </text>
    </comment>
    <comment ref="X5" authorId="0" shapeId="0" xr:uid="{00000000-0006-0000-1F00-00000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8</t>
        </r>
      </text>
    </comment>
    <comment ref="X6" authorId="0" shapeId="0" xr:uid="{00000000-0006-0000-1F00-00000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11</t>
        </r>
      </text>
    </comment>
    <comment ref="X8" authorId="0" shapeId="0" xr:uid="{00000000-0006-0000-1F00-00000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I8" authorId="0" shapeId="0" xr:uid="{00000000-0006-0000-1F00-00000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N8" authorId="0" shapeId="0" xr:uid="{00000000-0006-0000-1F00-00000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N21" authorId="0" shapeId="0" xr:uid="{00000000-0006-0000-1F00-00000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S21" authorId="0" shapeId="0" xr:uid="{00000000-0006-0000-1F00-00000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C21" authorId="0" shapeId="0" xr:uid="{00000000-0006-0000-1F00-00000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21" authorId="0" shapeId="0" xr:uid="{00000000-0006-0000-1F00-00000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21" authorId="0" shapeId="0" xr:uid="{00000000-0006-0000-1F00-00000E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I28" authorId="0" shapeId="0" xr:uid="{00000000-0006-0000-1F00-00000F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N28" authorId="0" shapeId="0" xr:uid="{00000000-0006-0000-1F00-000010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D42" authorId="0" shapeId="0" xr:uid="{00000000-0006-0000-1F00-00001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kcal data</t>
        </r>
      </text>
    </comment>
    <comment ref="I42" authorId="0" shapeId="0" xr:uid="{00000000-0006-0000-1F00-00001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42" authorId="0" shapeId="0" xr:uid="{00000000-0006-0000-1F00-00001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S42" authorId="0" shapeId="0" xr:uid="{00000000-0006-0000-1F00-00001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
 data</t>
        </r>
      </text>
    </comment>
    <comment ref="X42" authorId="0" shapeId="0" xr:uid="{00000000-0006-0000-1F00-00001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42" authorId="0" shapeId="0" xr:uid="{00000000-0006-0000-1F00-00001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42" authorId="0" shapeId="0" xr:uid="{00000000-0006-0000-1F00-00001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42" authorId="0" shapeId="0" xr:uid="{00000000-0006-0000-1F00-00001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I49" authorId="0" shapeId="0" xr:uid="{00000000-0006-0000-1F00-00001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N49" authorId="0" shapeId="0" xr:uid="{00000000-0006-0000-1F00-00001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I64" authorId="0" shapeId="0" xr:uid="{00000000-0006-0000-1F00-00001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64" authorId="0" shapeId="0" xr:uid="{00000000-0006-0000-1F00-00001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
</t>
        </r>
      </text>
    </comment>
    <comment ref="S64" authorId="0" shapeId="0" xr:uid="{00000000-0006-0000-1F00-00001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
</t>
        </r>
      </text>
    </comment>
    <comment ref="AC64" authorId="0" shapeId="0" xr:uid="{00000000-0006-0000-1F00-00001E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64" authorId="0" shapeId="0" xr:uid="{00000000-0006-0000-1F00-00001F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64" authorId="0" shapeId="0" xr:uid="{00000000-0006-0000-1F00-000020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Tagli</author>
  </authors>
  <commentList>
    <comment ref="AF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V4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5</t>
        </r>
      </text>
    </comment>
    <comment ref="Q5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4th grade
</t>
        </r>
      </text>
    </comment>
    <comment ref="V5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8</t>
        </r>
      </text>
    </comment>
    <comment ref="Q6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8th grade
</t>
        </r>
      </text>
    </comment>
    <comment ref="V6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11</t>
        </r>
      </text>
    </comment>
    <comment ref="AL8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AK23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data, but can be calculated</t>
        </r>
      </text>
    </comment>
    <comment ref="V24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5</t>
        </r>
      </text>
    </comment>
    <comment ref="Q25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4th grade
</t>
        </r>
      </text>
    </comment>
    <comment ref="V25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8</t>
        </r>
      </text>
    </comment>
    <comment ref="Q26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8th grade
</t>
        </r>
      </text>
    </comment>
    <comment ref="V26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11</t>
        </r>
      </text>
    </comment>
    <comment ref="AL28" authorId="0" shapeId="0" xr:uid="{00000000-0006-0000-0400-00000E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Tagli</author>
  </authors>
  <commentList>
    <comment ref="V4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5</t>
        </r>
      </text>
    </comment>
    <comment ref="Q5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4th grade
</t>
        </r>
      </text>
    </comment>
    <comment ref="V5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8</t>
        </r>
      </text>
    </comment>
    <comment ref="Q6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8th grade
</t>
        </r>
      </text>
    </comment>
    <comment ref="V6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11</t>
        </r>
      </text>
    </comment>
    <comment ref="AL8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AK23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data, but can be calculated</t>
        </r>
      </text>
    </comment>
    <comment ref="V24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5</t>
        </r>
      </text>
    </comment>
    <comment ref="Q25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4th grade
</t>
        </r>
      </text>
    </comment>
    <comment ref="V25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8</t>
        </r>
      </text>
    </comment>
    <comment ref="Q26" authorId="0" shapeId="0" xr:uid="{00000000-0006-0000-0500-00000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8th grade
</t>
        </r>
      </text>
    </comment>
    <comment ref="V26" authorId="0" shapeId="0" xr:uid="{00000000-0006-0000-0500-00000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11</t>
        </r>
      </text>
    </comment>
    <comment ref="AL28" authorId="0" shapeId="0" xr:uid="{00000000-0006-0000-0500-00000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Tagli</author>
  </authors>
  <commentList>
    <comment ref="V4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5</t>
        </r>
      </text>
    </comment>
    <comment ref="F5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in the table 112</t>
        </r>
      </text>
    </comment>
    <comment ref="Q5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4th grade
</t>
        </r>
      </text>
    </comment>
    <comment ref="V5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8</t>
        </r>
      </text>
    </comment>
    <comment ref="Q6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8th grade
</t>
        </r>
      </text>
    </comment>
    <comment ref="V6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11</t>
        </r>
      </text>
    </comment>
    <comment ref="AL8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AK23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data, but can be calculated</t>
        </r>
      </text>
    </comment>
    <comment ref="V24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5</t>
        </r>
      </text>
    </comment>
    <comment ref="Q25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4th grade
</t>
        </r>
      </text>
    </comment>
    <comment ref="V25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8</t>
        </r>
      </text>
    </comment>
    <comment ref="Q26" authorId="0" shapeId="0" xr:uid="{00000000-0006-0000-0600-00000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8th grade
</t>
        </r>
      </text>
    </comment>
    <comment ref="V26" authorId="0" shapeId="0" xr:uid="{00000000-0006-0000-0600-00000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11</t>
        </r>
      </text>
    </comment>
    <comment ref="AL28" authorId="0" shapeId="0" xr:uid="{00000000-0006-0000-0600-00000E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Tagli</author>
  </authors>
  <commentList>
    <comment ref="B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F1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K3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 for children</t>
        </r>
      </text>
    </comment>
    <comment ref="V5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4th grade
</t>
        </r>
      </text>
    </comment>
    <comment ref="V6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8th grade
</t>
        </r>
      </text>
    </comment>
    <comment ref="AL8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B21" authorId="0" shapeId="0" xr:uid="{00000000-0006-0000-0700-00000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L21" authorId="0" shapeId="0" xr:uid="{00000000-0006-0000-0700-00000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Q21" authorId="0" shapeId="0" xr:uid="{00000000-0006-0000-0700-00000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A21" authorId="0" shapeId="0" xr:uid="{00000000-0006-0000-0700-00000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F21" authorId="0" shapeId="0" xr:uid="{00000000-0006-0000-0700-00000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K21" authorId="0" shapeId="0" xr:uid="{00000000-0006-0000-0700-00000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V28" authorId="0" shapeId="0" xr:uid="{00000000-0006-0000-0700-00000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per 10MJ, recalculated</t>
        </r>
      </text>
    </comment>
    <comment ref="AL28" authorId="0" shapeId="0" xr:uid="{00000000-0006-0000-0700-00000E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B42" authorId="0" shapeId="0" xr:uid="{00000000-0006-0000-0700-00000F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G42" authorId="0" shapeId="0" xr:uid="{00000000-0006-0000-0700-000010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L42" authorId="0" shapeId="0" xr:uid="{00000000-0006-0000-0700-00001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Q42" authorId="0" shapeId="0" xr:uid="{00000000-0006-0000-0700-00001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kcal data</t>
        </r>
      </text>
    </comment>
    <comment ref="V42" authorId="0" shapeId="0" xr:uid="{00000000-0006-0000-0700-00001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A42" authorId="0" shapeId="0" xr:uid="{00000000-0006-0000-0700-00001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F42" authorId="0" shapeId="0" xr:uid="{00000000-0006-0000-0700-00001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K42" authorId="0" shapeId="0" xr:uid="{00000000-0006-0000-0700-00001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L49" authorId="0" shapeId="0" xr:uid="{00000000-0006-0000-0700-00001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B64" authorId="0" shapeId="0" xr:uid="{00000000-0006-0000-0700-00001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G64" authorId="0" shapeId="0" xr:uid="{00000000-0006-0000-0700-00001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L64" authorId="0" shapeId="0" xr:uid="{00000000-0006-0000-0700-00001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Q64" authorId="0" shapeId="0" xr:uid="{00000000-0006-0000-0700-00001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A64" authorId="0" shapeId="0" xr:uid="{00000000-0006-0000-0700-00001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F64" authorId="0" shapeId="0" xr:uid="{00000000-0006-0000-0700-00001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AL71" authorId="0" shapeId="0" xr:uid="{00000000-0006-0000-0700-00001E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Tagli</author>
  </authors>
  <commentList>
    <comment ref="B1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without fiber, only available CH
</t>
        </r>
      </text>
    </comment>
    <comment ref="G1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probably without fiber</t>
        </r>
      </text>
    </comment>
    <comment ref="Q1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probably without fiber</t>
        </r>
      </text>
    </comment>
    <comment ref="V1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probably without fiber</t>
        </r>
      </text>
    </comment>
    <comment ref="V4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5</t>
        </r>
      </text>
    </comment>
    <comment ref="Q5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4th grade
</t>
        </r>
      </text>
    </comment>
    <comment ref="V5" authorId="0" shapeId="0" xr:uid="{00000000-0006-0000-0800-00000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8</t>
        </r>
      </text>
    </comment>
    <comment ref="Q6" authorId="0" shapeId="0" xr:uid="{00000000-0006-0000-0800-00000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8th grade
</t>
        </r>
      </text>
    </comment>
    <comment ref="V6" authorId="0" shapeId="0" xr:uid="{00000000-0006-0000-0800-00000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11</t>
        </r>
      </text>
    </comment>
    <comment ref="AG8" authorId="0" shapeId="0" xr:uid="{00000000-0006-0000-0800-00000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L8" authorId="0" shapeId="0" xr:uid="{00000000-0006-0000-0800-00000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AK23" authorId="0" shapeId="0" xr:uid="{00000000-0006-0000-0800-00000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data, but can be calculated</t>
        </r>
      </text>
    </comment>
    <comment ref="V24" authorId="0" shapeId="0" xr:uid="{00000000-0006-0000-0800-00000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5</t>
        </r>
      </text>
    </comment>
    <comment ref="Q25" authorId="0" shapeId="0" xr:uid="{00000000-0006-0000-0800-00000E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4th grade
</t>
        </r>
      </text>
    </comment>
    <comment ref="V25" authorId="0" shapeId="0" xr:uid="{00000000-0006-0000-0800-00000F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8</t>
        </r>
      </text>
    </comment>
    <comment ref="Q26" authorId="0" shapeId="0" xr:uid="{00000000-0006-0000-0800-000010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8th grade
</t>
        </r>
      </text>
    </comment>
    <comment ref="V26" authorId="0" shapeId="0" xr:uid="{00000000-0006-0000-0800-00001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11</t>
        </r>
      </text>
    </comment>
    <comment ref="AG28" authorId="0" shapeId="0" xr:uid="{00000000-0006-0000-0800-00001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L28" authorId="0" shapeId="0" xr:uid="{00000000-0006-0000-0800-00001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Tagli</author>
  </authors>
  <commentList>
    <comment ref="X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5</t>
        </r>
      </text>
    </comment>
    <comment ref="S5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4th grade
</t>
        </r>
      </text>
    </comment>
    <comment ref="X5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8</t>
        </r>
      </text>
    </comment>
    <comment ref="S6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8th grade
</t>
        </r>
      </text>
    </comment>
    <comment ref="X6" authorId="0" shapeId="0" xr:uid="{00000000-0006-0000-0900-00000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grade 11</t>
        </r>
      </text>
    </comment>
    <comment ref="AI8" authorId="0" shapeId="0" xr:uid="{00000000-0006-0000-0900-00000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N8" authorId="0" shapeId="0" xr:uid="{00000000-0006-0000-0900-00000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D21" authorId="0" shapeId="0" xr:uid="{00000000-0006-0000-0900-00000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21" authorId="0" shapeId="0" xr:uid="{00000000-0006-0000-0900-00000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S21" authorId="0" shapeId="0" xr:uid="{00000000-0006-0000-0900-00000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21" authorId="0" shapeId="0" xr:uid="{00000000-0006-0000-0900-00000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21" authorId="0" shapeId="0" xr:uid="{00000000-0006-0000-0900-00000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21" authorId="0" shapeId="0" xr:uid="{00000000-0006-0000-0900-00000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X28" authorId="0" shapeId="0" xr:uid="{00000000-0006-0000-0900-00000E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data were given per 10MJ, I recalculated</t>
        </r>
      </text>
    </comment>
    <comment ref="AI28" authorId="0" shapeId="0" xr:uid="{00000000-0006-0000-0900-00000F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N28" authorId="0" shapeId="0" xr:uid="{00000000-0006-0000-0900-000010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D42" authorId="0" shapeId="0" xr:uid="{00000000-0006-0000-0900-00001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 for kcal</t>
        </r>
      </text>
    </comment>
    <comment ref="I42" authorId="0" shapeId="0" xr:uid="{00000000-0006-0000-0900-00001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N42" authorId="0" shapeId="0" xr:uid="{00000000-0006-0000-0900-00001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42" authorId="0" shapeId="0" xr:uid="{00000000-0006-0000-0900-00001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42" authorId="0" shapeId="0" xr:uid="{00000000-0006-0000-0900-000015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42" authorId="0" shapeId="0" xr:uid="{00000000-0006-0000-0900-000016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I49" authorId="0" shapeId="0" xr:uid="{00000000-0006-0000-0900-000017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N49" authorId="0" shapeId="0" xr:uid="{00000000-0006-0000-0900-000018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  <comment ref="D64" authorId="0" shapeId="0" xr:uid="{00000000-0006-0000-0900-000019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I64" authorId="0" shapeId="0" xr:uid="{00000000-0006-0000-0900-00001A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 data</t>
        </r>
      </text>
    </comment>
    <comment ref="S68" authorId="0" shapeId="0" xr:uid="{00000000-0006-0000-0900-00001B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4th grade
</t>
        </r>
      </text>
    </comment>
    <comment ref="S69" authorId="0" shapeId="0" xr:uid="{00000000-0006-0000-0900-00001C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8th grade
</t>
        </r>
      </text>
    </comment>
    <comment ref="S85" authorId="0" shapeId="0" xr:uid="{00000000-0006-0000-0900-00001D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C85" authorId="0" shapeId="0" xr:uid="{00000000-0006-0000-0900-00001E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H85" authorId="0" shapeId="0" xr:uid="{00000000-0006-0000-0900-00001F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AM85" authorId="0" shapeId="0" xr:uid="{00000000-0006-0000-0900-000020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</t>
        </r>
      </text>
    </comment>
    <comment ref="X88" authorId="0" shapeId="0" xr:uid="{00000000-0006-0000-0900-000021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3 children groups calculated from 1MJ</t>
        </r>
      </text>
    </comment>
    <comment ref="I92" authorId="0" shapeId="0" xr:uid="{00000000-0006-0000-0900-000022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calculated from 1MJ</t>
        </r>
      </text>
    </comment>
    <comment ref="AI92" authorId="0" shapeId="0" xr:uid="{00000000-0006-0000-0900-000023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these numbers came from first result table, no specific n numbers by age groups afterwards (men n+n+n 470, bu in energy results tabel there was specified that 468 persons, probably 2 missing)</t>
        </r>
      </text>
    </comment>
    <comment ref="AN92" authorId="0" shapeId="0" xr:uid="{00000000-0006-0000-0900-000024000000}">
      <text>
        <r>
          <rPr>
            <b/>
            <sz val="9"/>
            <color indexed="81"/>
            <rFont val="Tahoma"/>
            <family val="2"/>
          </rPr>
          <t>Tagli:</t>
        </r>
        <r>
          <rPr>
            <sz val="9"/>
            <color indexed="81"/>
            <rFont val="Tahoma"/>
            <family val="2"/>
          </rPr>
          <t xml:space="preserve">
not separate results for age-group by gender</t>
        </r>
      </text>
    </comment>
  </commentList>
</comments>
</file>

<file path=xl/sharedStrings.xml><?xml version="1.0" encoding="utf-8"?>
<sst xmlns="http://schemas.openxmlformats.org/spreadsheetml/2006/main" count="11044" uniqueCount="343">
  <si>
    <t>Country</t>
  </si>
  <si>
    <t>Denmark</t>
  </si>
  <si>
    <t>Finland</t>
  </si>
  <si>
    <t>Iceland</t>
  </si>
  <si>
    <t>Norway</t>
  </si>
  <si>
    <t>Sweden</t>
  </si>
  <si>
    <t>Estonia</t>
  </si>
  <si>
    <t>Latvia</t>
  </si>
  <si>
    <t>Lithuania</t>
  </si>
  <si>
    <t>https://www.livsmedelsverket.se/globalassets/publikationsdatabas/rapporter/2011/riksmaten_2010_20111.pdf?AspxAutoDetectCookieSupport=1</t>
  </si>
  <si>
    <t xml:space="preserve">Riksmaten adolescents 2016-2017 </t>
  </si>
  <si>
    <t>n</t>
  </si>
  <si>
    <t>2-5</t>
  </si>
  <si>
    <t>6-9</t>
  </si>
  <si>
    <t>10-13</t>
  </si>
  <si>
    <t>14-17</t>
  </si>
  <si>
    <t>18-24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</si>
  <si>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</si>
  <si>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</si>
  <si>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</si>
  <si>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</si>
  <si>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</si>
  <si>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</si>
  <si>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</si>
  <si>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</si>
  <si>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</si>
  <si>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</si>
  <si>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Men</t>
  </si>
  <si>
    <t>Women</t>
  </si>
  <si>
    <t>Energy, MJ</t>
  </si>
  <si>
    <t>Energy, kcal</t>
  </si>
  <si>
    <t>Proteins, g</t>
  </si>
  <si>
    <t>Proteins, %E</t>
  </si>
  <si>
    <t>Vitamin C, mg</t>
  </si>
  <si>
    <t>AV (18-...)</t>
  </si>
  <si>
    <t>Fats, g</t>
  </si>
  <si>
    <t>Fats, %E</t>
  </si>
  <si>
    <t>Age, y</t>
  </si>
  <si>
    <t>AR / RI</t>
  </si>
  <si>
    <t>Age</t>
  </si>
  <si>
    <t>NNR2012</t>
  </si>
  <si>
    <t xml:space="preserve"> - / 30</t>
  </si>
  <si>
    <t xml:space="preserve"> - / 40</t>
  </si>
  <si>
    <t xml:space="preserve"> - / 50</t>
  </si>
  <si>
    <t>M60/75; W50/75</t>
  </si>
  <si>
    <t>14-…</t>
  </si>
  <si>
    <t>SFA, g</t>
  </si>
  <si>
    <t>SFA, %E</t>
  </si>
  <si>
    <t>MUFA, g</t>
  </si>
  <si>
    <t>MUFA, %E</t>
  </si>
  <si>
    <t>PUFA, g</t>
  </si>
  <si>
    <t>PUFA, %E</t>
  </si>
  <si>
    <t>Cholesterol, mg</t>
  </si>
  <si>
    <t>Fiber, g</t>
  </si>
  <si>
    <t>Fiber, g/MJ</t>
  </si>
  <si>
    <t>Fiber, g/1000 kcal</t>
  </si>
  <si>
    <t>Cholesterol, mg/MJ</t>
  </si>
  <si>
    <t>Cholesterol, mg/1000 kcal</t>
  </si>
  <si>
    <t>Vitamin C, mg/MJ</t>
  </si>
  <si>
    <t>Vitamin C, mg/1000 kcal</t>
  </si>
  <si>
    <t>Vitamin A, RE</t>
  </si>
  <si>
    <t>Vitamin A, RE/MJ</t>
  </si>
  <si>
    <t>VitaminA, RE/1000 kcal</t>
  </si>
  <si>
    <t xml:space="preserve"> - / 350</t>
  </si>
  <si>
    <t xml:space="preserve"> - / 400</t>
  </si>
  <si>
    <t xml:space="preserve"> - / 600</t>
  </si>
  <si>
    <t>M600/900; W500/700</t>
  </si>
  <si>
    <t>Vitamin D, μg</t>
  </si>
  <si>
    <t>Vitamin D, μg/MJ</t>
  </si>
  <si>
    <t>Vitamin D, μg/1000 kcal</t>
  </si>
  <si>
    <t>14-74</t>
  </si>
  <si>
    <t>10 (AR 7,5)</t>
  </si>
  <si>
    <t>over 74</t>
  </si>
  <si>
    <t>Vitamin E, mg</t>
  </si>
  <si>
    <t>Vitamin E, mg/MJ</t>
  </si>
  <si>
    <t>Vitamin E, mg/1000 kcal</t>
  </si>
  <si>
    <t>M6/10; W5/8</t>
  </si>
  <si>
    <t xml:space="preserve"> - / 0,6</t>
  </si>
  <si>
    <t xml:space="preserve"> - / 0,9</t>
  </si>
  <si>
    <t>M1,2/1,4; W0,9/1,1</t>
  </si>
  <si>
    <t>Vitamin B1, mg</t>
  </si>
  <si>
    <t>Vitamin B1, mg/MJ</t>
  </si>
  <si>
    <t>Vitamin B1, mg/1000 kcal</t>
  </si>
  <si>
    <t>Vitamin B2, mg</t>
  </si>
  <si>
    <t>Vitamin B2, mg/MJ</t>
  </si>
  <si>
    <t>Vitamin B2, mg/1000 kcal</t>
  </si>
  <si>
    <t xml:space="preserve"> - / 0,7</t>
  </si>
  <si>
    <t xml:space="preserve"> - / 1,1</t>
  </si>
  <si>
    <t>M1,4/1,7; W1,1/1,3</t>
  </si>
  <si>
    <t>Niacin, NE</t>
  </si>
  <si>
    <t>Niacin, NE/MJ</t>
  </si>
  <si>
    <t>Niacin, NE/1000 kcal</t>
  </si>
  <si>
    <t xml:space="preserve"> - / 9</t>
  </si>
  <si>
    <t xml:space="preserve"> - / 12</t>
  </si>
  <si>
    <t>M15/18; W12/15</t>
  </si>
  <si>
    <t>Vitamin B6, mg</t>
  </si>
  <si>
    <t>Vitamin B6, mg/MJ</t>
  </si>
  <si>
    <t>Vitamin B6, mg/1000 kcal</t>
  </si>
  <si>
    <t xml:space="preserve"> - / 1</t>
  </si>
  <si>
    <t>M1,3/1,5; W1/1,2</t>
  </si>
  <si>
    <t>Folates, µg</t>
  </si>
  <si>
    <t>Folates, µg/MJ</t>
  </si>
  <si>
    <t>Folates, µg/1000 kcal</t>
  </si>
  <si>
    <t xml:space="preserve"> - / 80</t>
  </si>
  <si>
    <t xml:space="preserve"> - / 130</t>
  </si>
  <si>
    <t xml:space="preserve"> - / 200</t>
  </si>
  <si>
    <t>M200/300; W200/300(400)</t>
  </si>
  <si>
    <t>Vitamin B12, µg</t>
  </si>
  <si>
    <t>Vitamin B12, µg/MJ</t>
  </si>
  <si>
    <t>Vitamin B12, µg/1000 kcal</t>
  </si>
  <si>
    <t xml:space="preserve"> - / 0,8</t>
  </si>
  <si>
    <t xml:space="preserve"> - / 1,3</t>
  </si>
  <si>
    <t xml:space="preserve"> - / 2</t>
  </si>
  <si>
    <t>1,4 / 2</t>
  </si>
  <si>
    <t>Sodium, mg</t>
  </si>
  <si>
    <t>Calcium, mg</t>
  </si>
  <si>
    <t>Calcium, mg/MJ</t>
  </si>
  <si>
    <t>Calcium, mg/1000 kcal</t>
  </si>
  <si>
    <t xml:space="preserve"> - / 700</t>
  </si>
  <si>
    <t xml:space="preserve"> - / 900</t>
  </si>
  <si>
    <t>500/800</t>
  </si>
  <si>
    <t>SALT</t>
  </si>
  <si>
    <t>Phosphorus, mg</t>
  </si>
  <si>
    <t>Phosphorus, mg/MJ</t>
  </si>
  <si>
    <t>Phosphorus, mg/1000 kcal</t>
  </si>
  <si>
    <t xml:space="preserve"> - / 470</t>
  </si>
  <si>
    <t xml:space="preserve"> - / 540</t>
  </si>
  <si>
    <t>450/600</t>
  </si>
  <si>
    <t xml:space="preserve"> - / 120</t>
  </si>
  <si>
    <t xml:space="preserve"> - / 280</t>
  </si>
  <si>
    <t>M-/350; W-/280</t>
  </si>
  <si>
    <t>Potassium, g</t>
  </si>
  <si>
    <t>Magnesium, mg</t>
  </si>
  <si>
    <t>Magnesium, mg/MJ</t>
  </si>
  <si>
    <t>Magnesium, mg/1000 kcal</t>
  </si>
  <si>
    <t>Potassium, g/MJ</t>
  </si>
  <si>
    <t>Potassium, g/1000 kcal</t>
  </si>
  <si>
    <t xml:space="preserve"> - / 1,8</t>
  </si>
  <si>
    <t>B -/8; G -/7</t>
  </si>
  <si>
    <t>B -/1,2; G -/1</t>
  </si>
  <si>
    <t>B -/1,4; G -/1,2</t>
  </si>
  <si>
    <t>B -/16; G -/14</t>
  </si>
  <si>
    <t>B -/1,3; G -/1,1</t>
  </si>
  <si>
    <t xml:space="preserve"> B -/3,3; G -/2,9</t>
  </si>
  <si>
    <t>M 1,6/3,5; W 1,6/3,1</t>
  </si>
  <si>
    <t>3-4 g salt/d or 500 mg Na/MJ</t>
  </si>
  <si>
    <t>6 g salt/d or 2400 mg Na/MJ</t>
  </si>
  <si>
    <t>Iron, mg</t>
  </si>
  <si>
    <t>Iron, mg/MJ</t>
  </si>
  <si>
    <t>Iron, mg/1000 kcal</t>
  </si>
  <si>
    <t xml:space="preserve"> - / 8</t>
  </si>
  <si>
    <t xml:space="preserve"> - / 11</t>
  </si>
  <si>
    <t>M7/9; W 6/9 (10/15)</t>
  </si>
  <si>
    <t xml:space="preserve"> - / 6</t>
  </si>
  <si>
    <t>Zinc, mg</t>
  </si>
  <si>
    <t>Zinc, mg/MJ</t>
  </si>
  <si>
    <t>Zinc, mg/1000 kcal</t>
  </si>
  <si>
    <t xml:space="preserve"> - / 7</t>
  </si>
  <si>
    <t>B - /11; G -/8</t>
  </si>
  <si>
    <t>M 6/9; W 5/7</t>
  </si>
  <si>
    <t>Selenium, μg</t>
  </si>
  <si>
    <t>Selenium, μg/MJ</t>
  </si>
  <si>
    <t>Selenium, μg/1000 kcal</t>
  </si>
  <si>
    <t>Iodine, µg</t>
  </si>
  <si>
    <t>Iodine, µg/MJ</t>
  </si>
  <si>
    <t>Iodine, µg/1000 kcal</t>
  </si>
  <si>
    <t xml:space="preserve"> - / 90</t>
  </si>
  <si>
    <t xml:space="preserve"> - / 150</t>
  </si>
  <si>
    <t>100/150</t>
  </si>
  <si>
    <t xml:space="preserve"> - / 25</t>
  </si>
  <si>
    <t>M35/60; W30/50</t>
  </si>
  <si>
    <t>Copper, mg</t>
  </si>
  <si>
    <t>Copper, mg/MJ</t>
  </si>
  <si>
    <t>Copper, mg/1000 kcal</t>
  </si>
  <si>
    <t xml:space="preserve"> - / 0,4</t>
  </si>
  <si>
    <t xml:space="preserve"> - / 0,5</t>
  </si>
  <si>
    <t>0,7 / 0,9</t>
  </si>
  <si>
    <t xml:space="preserve"> 1-17</t>
  </si>
  <si>
    <t>2-3 g /MJ</t>
  </si>
  <si>
    <t>over 18</t>
  </si>
  <si>
    <t>&gt;3 g/MJ;      M ≥ 35 g/d; W ≥ 25 g/d</t>
  </si>
  <si>
    <t>25-44</t>
  </si>
  <si>
    <t>45-64</t>
  </si>
  <si>
    <t>65-74</t>
  </si>
  <si>
    <t>calculated</t>
  </si>
  <si>
    <t>-</t>
  </si>
  <si>
    <t>Carbohydrates, g</t>
  </si>
  <si>
    <t>Carbohydrates, %E</t>
  </si>
  <si>
    <t>Na</t>
  </si>
  <si>
    <t>Sodium, mg/MJ</t>
  </si>
  <si>
    <t>Sodium, mg/1000 kcal</t>
  </si>
  <si>
    <t>18-30</t>
  </si>
  <si>
    <t>31-44</t>
  </si>
  <si>
    <t>65-80</t>
  </si>
  <si>
    <t>Alcohol, g</t>
  </si>
  <si>
    <t>Alcohol, %E</t>
  </si>
  <si>
    <t>ca 12</t>
  </si>
  <si>
    <t>ca 18</t>
  </si>
  <si>
    <t>ca 15</t>
  </si>
  <si>
    <t xml:space="preserve">https://www.livsmedelsverket.se/globalassets/publikationsdatabas/rapporter/2018/2018-nr-23-riksmaten-ungdom-del-2-naringsintag-och-naringsstatus.pdf     </t>
  </si>
  <si>
    <t>18-29</t>
  </si>
  <si>
    <t>30-39</t>
  </si>
  <si>
    <t>40-49</t>
  </si>
  <si>
    <t>50-59</t>
  </si>
  <si>
    <t>60-70</t>
  </si>
  <si>
    <t>Fiber, %E</t>
  </si>
  <si>
    <t>Study of salt and iodine consumption in the adult population in Latvia </t>
  </si>
  <si>
    <t>19-34</t>
  </si>
  <si>
    <t>35-49</t>
  </si>
  <si>
    <t>50-64</t>
  </si>
  <si>
    <t>65-75</t>
  </si>
  <si>
    <t>Result (M+W)</t>
  </si>
  <si>
    <t>n (M+W)</t>
  </si>
  <si>
    <t>M+W: Average</t>
  </si>
  <si>
    <t xml:space="preserve">  7-10</t>
  </si>
  <si>
    <t xml:space="preserve"> 11-14</t>
  </si>
  <si>
    <t xml:space="preserve"> 15-18(19)</t>
  </si>
  <si>
    <t>Result all (n=4623)</t>
  </si>
  <si>
    <t>25-34</t>
  </si>
  <si>
    <t>35-44</t>
  </si>
  <si>
    <t>45-54</t>
  </si>
  <si>
    <t>55-64</t>
  </si>
  <si>
    <t xml:space="preserve"> 4-5</t>
  </si>
  <si>
    <t xml:space="preserve"> 6-9</t>
  </si>
  <si>
    <t xml:space="preserve"> 10-13</t>
  </si>
  <si>
    <t xml:space="preserve"> 14-17</t>
  </si>
  <si>
    <t xml:space="preserve"> 18-24</t>
  </si>
  <si>
    <t>Fiber, g/10 MJ</t>
  </si>
  <si>
    <t>Vitamin A, RE/10 MJ</t>
  </si>
  <si>
    <t>Vitamin D, μg/10 MJ</t>
  </si>
  <si>
    <t>Vitamin E, mg/10 MJ</t>
  </si>
  <si>
    <t>Vitamin B1, mg/10 MJ</t>
  </si>
  <si>
    <t>Vitamin B2, mg/10 MJ</t>
  </si>
  <si>
    <t>Niacin, NE/10 MJ</t>
  </si>
  <si>
    <t>Vitamin B6, mg/10 MJ</t>
  </si>
  <si>
    <t>Folates, µg/10 MJ</t>
  </si>
  <si>
    <t>Vitamin B12, µg/10 MJ</t>
  </si>
  <si>
    <t>Vitamin C, mg/10 MJ</t>
  </si>
  <si>
    <t>Sodium, mg/10 MJ</t>
  </si>
  <si>
    <t>Potassium, g/10 MJ</t>
  </si>
  <si>
    <t>Calcium, mg/10 MJ</t>
  </si>
  <si>
    <t>Phosphorus, mg/10 MJ</t>
  </si>
  <si>
    <t>Magnesium, mg/10 MJ</t>
  </si>
  <si>
    <t>Iron, mg/10 MJ</t>
  </si>
  <si>
    <t>Zinc, mg/10 MJ</t>
  </si>
  <si>
    <t>Copper, mg/10 MJ</t>
  </si>
  <si>
    <t>Selenium, μg/10 MJ</t>
  </si>
  <si>
    <t>Iodine, µg/10 MJ</t>
  </si>
  <si>
    <t>31-60</t>
  </si>
  <si>
    <t>61-80</t>
  </si>
  <si>
    <t>Cholesterol, mg/10 MJ</t>
  </si>
  <si>
    <t>given</t>
  </si>
  <si>
    <t>Na calculated</t>
  </si>
  <si>
    <t>Table 1. The latest national dietary surveys among adults in the Nordic and Baltic countries.</t>
  </si>
  <si>
    <t>Survey</t>
  </si>
  <si>
    <t>Dietary assessment method</t>
  </si>
  <si>
    <t>Year</t>
  </si>
  <si>
    <t>Age groups</t>
  </si>
  <si>
    <t>n participants</t>
  </si>
  <si>
    <t>Participation rate (%)</t>
  </si>
  <si>
    <t>Danskernes kostvaner 2011-2013</t>
  </si>
  <si>
    <t>2011-13</t>
  </si>
  <si>
    <r>
      <t xml:space="preserve">FinRavinto 2017, </t>
    </r>
    <r>
      <rPr>
        <sz val="11"/>
        <color rgb="FF000000"/>
        <rFont val="Calibri"/>
        <family val="2"/>
        <scheme val="minor"/>
      </rPr>
      <t>The National FinDiet 2017 Survey</t>
    </r>
    <r>
      <rPr>
        <sz val="11"/>
        <color theme="1"/>
        <rFont val="Calibri"/>
        <family val="2"/>
        <scheme val="minor"/>
      </rPr>
      <t xml:space="preserve"> </t>
    </r>
  </si>
  <si>
    <t>2*24 h recall</t>
  </si>
  <si>
    <t xml:space="preserve">25-74 </t>
  </si>
  <si>
    <t>Hvað borða ĺslendingar?</t>
  </si>
  <si>
    <t>2010-11</t>
  </si>
  <si>
    <t xml:space="preserve">18-80 </t>
  </si>
  <si>
    <t>Norkost 3</t>
  </si>
  <si>
    <t xml:space="preserve">18-70 </t>
  </si>
  <si>
    <t>Riksmaten vuxna 2010-11</t>
  </si>
  <si>
    <t>4-d food record, web-based</t>
  </si>
  <si>
    <t>Eesti rahvastiku toitumise uuring 2014, Estonian National Dietary Survey 2014</t>
  </si>
  <si>
    <t>18-74</t>
  </si>
  <si>
    <t>~33</t>
  </si>
  <si>
    <t>Latvian National Dietary Survey on the general population.</t>
  </si>
  <si>
    <t>2012-14</t>
  </si>
  <si>
    <t>2018-2020</t>
  </si>
  <si>
    <t>19-64</t>
  </si>
  <si>
    <t>~37</t>
  </si>
  <si>
    <t>~90</t>
  </si>
  <si>
    <t>Diet of the Lithuanian population 2013</t>
  </si>
  <si>
    <t>2013-14</t>
  </si>
  <si>
    <t>19-75</t>
  </si>
  <si>
    <t>n number</t>
  </si>
  <si>
    <r>
      <t xml:space="preserve">Table 2. </t>
    </r>
    <r>
      <rPr>
        <sz val="11"/>
        <color theme="1"/>
        <rFont val="Calibri"/>
        <family val="2"/>
        <scheme val="minor"/>
      </rPr>
      <t>Links to the national dietary surveys in the Nordic and Baltic countries</t>
    </r>
  </si>
  <si>
    <t xml:space="preserve">Link to the survey results </t>
  </si>
  <si>
    <t>http://www.food.dtu.dk/-/media/Institutter/Foedevareinstituttet/Publikationer/Pub 2015/Rapport_Danskernes-Kostvaner-2011-2013.ashx?la=da</t>
  </si>
  <si>
    <t>http://urn.fi/URN:ISBN:978-952-343-238-3</t>
  </si>
  <si>
    <t>https://www.landlaeknir.is/servlet/file/store93/item14901/Hva%C3%B0%20bor%C3%B0a%20%C3%8Dslendingar_april%202012.pdf</t>
  </si>
  <si>
    <t>https://www.helsedirektoratet.no/rapporter/   . Search for Norkost 3</t>
  </si>
  <si>
    <t>National Dietary Survey among 11‐74 years old individuals in Estonia - - 2017 - EFSA Supporting Publications - Wiley Online Library (Methods report Efsa)</t>
  </si>
  <si>
    <t>https://efsa.onlinelibrary.wiley.com/doi/epdf/10.2903/sp.efsa.2017.EN-1307 (Methods report Efsa)</t>
  </si>
  <si>
    <t xml:space="preserve">https://www.mdpi.com/2072-6643/9/12/1288/pdf   </t>
  </si>
  <si>
    <t xml:space="preserve">https://statistika.tai.ee/Resources/PX/Databases/Andmebaas/05Uuringud/09RTU/f_Makrotoitained/RTUinfo_en.htm  </t>
  </si>
  <si>
    <t>https://statistika.tai.ee/pxweb/et/Andmebaas/Andmebaas__05Uuringud</t>
  </si>
  <si>
    <t>find: Eesti Rahvastiku toitumise uuring 2014</t>
  </si>
  <si>
    <t>2*24 h recall*</t>
  </si>
  <si>
    <t>* Two one-day diaries under 11 years old</t>
  </si>
  <si>
    <t>https://www.fhi.no/globalassets/dokumenterfiler/rapporter/2016/ungkost-rapport-24.06.16.pdf</t>
  </si>
  <si>
    <t>UNGKOST 3. Landsomfattende kostholdsundersøkelse blant elever i 4. -og 8. klasse i Norge, 2015</t>
  </si>
  <si>
    <t>children too</t>
  </si>
  <si>
    <t>ca 10-11</t>
  </si>
  <si>
    <t>ca 14-15</t>
  </si>
  <si>
    <t>Both boys and girls</t>
  </si>
  <si>
    <t>supplements included</t>
  </si>
  <si>
    <t>web-based 2*24 h recall</t>
  </si>
  <si>
    <t>2016-17</t>
  </si>
  <si>
    <t>School year 4 and 8</t>
  </si>
  <si>
    <t>School year 5, 8 and 11</t>
  </si>
  <si>
    <t>Web-based menubook, 4-d</t>
  </si>
  <si>
    <t xml:space="preserve"> 3-4</t>
  </si>
  <si>
    <t xml:space="preserve"> 5-6</t>
  </si>
  <si>
    <t>2015-16</t>
  </si>
  <si>
    <t xml:space="preserve"> 3-6</t>
  </si>
  <si>
    <t>Salt/NaCl (g):</t>
  </si>
  <si>
    <t>Salt g/MJ</t>
  </si>
  <si>
    <t>3 + 2 d food record</t>
  </si>
  <si>
    <t>https://dagis.fi/raportit-muut-julkaisut/</t>
  </si>
  <si>
    <t>https://esparveselibu.lv/petijums/sals-un-joda-paterins-latvijas-pieauguso-iedzivotaju-populacija</t>
  </si>
  <si>
    <t>Dietary survey among preschool children: DAGIS-study</t>
  </si>
  <si>
    <t xml:space="preserve">https://hi.lt/uploads/pdf/visuomenes%20sveikata/2016.01.72/VS%202016%201(72)%20ORIG%20Mitybos%20iprociai.pdf   </t>
  </si>
  <si>
    <t>The National Food Consumption Survey of LATVIA, 2009</t>
  </si>
  <si>
    <t>24-Hour Dietary Recall and Food Frequency Questionnaire</t>
  </si>
  <si>
    <t>7-64 y; (7-10, 11-14, 15-17, 18-35, 36-50, 51-64).</t>
  </si>
  <si>
    <t>supplements NOT included</t>
  </si>
  <si>
    <t xml:space="preserve">https://www.zm.gov.lv/public/files/CMS_Static_Page_Doc/00/00/00/74/79/0_Zinojums.pdf </t>
  </si>
  <si>
    <t>7-64y</t>
  </si>
  <si>
    <t>17-26</t>
  </si>
  <si>
    <t>M+W</t>
  </si>
  <si>
    <t>27-36</t>
  </si>
  <si>
    <t>37-46</t>
  </si>
  <si>
    <t>47-56</t>
  </si>
  <si>
    <t>57-64</t>
  </si>
  <si>
    <t>17-64</t>
  </si>
  <si>
    <t>Information about SFA, MUFA, PUFA, vitamins A, B1,B2,B3,B6,B12, P, Zn, Cu.  SFA, MUFA, PUFA, P, Zn, Cu are not divided by age groups (7-64y), but only by sex. Other nutrients are devided by age groups, but not sex - all the data from 2009 survey is in red color</t>
  </si>
  <si>
    <r>
      <t xml:space="preserve">n=1949; women- 948; men - 1001; </t>
    </r>
    <r>
      <rPr>
        <sz val="11"/>
        <color rgb="FFFF0000"/>
        <rFont val="Calibri"/>
        <family val="2"/>
        <scheme val="minor"/>
      </rPr>
      <t>17-64y:  M 706, W 671</t>
    </r>
  </si>
  <si>
    <t>10.1</t>
  </si>
  <si>
    <t>7.2</t>
  </si>
  <si>
    <t>1.8</t>
  </si>
  <si>
    <t>1.5</t>
  </si>
  <si>
    <t>7-d food record</t>
  </si>
  <si>
    <t xml:space="preserve"> 4-75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</si>
</sst>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3" fillId="0" borderId="0" xfId="0" applyFont="1"/>
    <xf numFmtId="164" fontId="0" fillId="0" borderId="0" xfId="0" applyNumberFormat="1"/>
    <xf numFmtId="1" fontId="0" fillId="0" borderId="0" xfId="0" applyNumberFormat="1"/>
    <xf numFmtId="164" fontId="0" fillId="2" borderId="0" xfId="0" applyNumberFormat="1" applyFill="1"/>
    <xf numFmtId="164" fontId="0" fillId="0" borderId="0" xfId="0" applyNumberFormat="1" applyFill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Fill="1"/>
    <xf numFmtId="1" fontId="0" fillId="2" borderId="0" xfId="0" applyNumberFormat="1" applyFill="1"/>
    <xf numFmtId="0" fontId="0" fillId="3" borderId="0" xfId="0" applyFill="1"/>
    <xf numFmtId="0" fontId="0" fillId="0" borderId="0" xfId="0" applyFill="1" applyAlignment="1"/>
    <xf numFmtId="0" fontId="0" fillId="3" borderId="1" xfId="0" applyFill="1" applyBorder="1"/>
    <xf numFmtId="2" fontId="0" fillId="0" borderId="0" xfId="0" applyNumberFormat="1"/>
    <xf numFmtId="16" fontId="6" fillId="0" borderId="0" xfId="0" applyNumberFormat="1" applyFont="1"/>
    <xf numFmtId="0" fontId="6" fillId="0" borderId="0" xfId="0" applyFont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/>
    <xf numFmtId="164" fontId="0" fillId="3" borderId="0" xfId="0" applyNumberFormat="1" applyFill="1"/>
    <xf numFmtId="16" fontId="6" fillId="0" borderId="1" xfId="0" applyNumberFormat="1" applyFont="1" applyBorder="1"/>
    <xf numFmtId="0" fontId="6" fillId="0" borderId="1" xfId="0" applyFont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/>
    <xf numFmtId="0" fontId="3" fillId="3" borderId="1" xfId="0" applyFont="1" applyFill="1" applyBorder="1"/>
    <xf numFmtId="2" fontId="0" fillId="3" borderId="1" xfId="0" applyNumberFormat="1" applyFill="1" applyBorder="1"/>
    <xf numFmtId="0" fontId="0" fillId="5" borderId="1" xfId="0" applyFill="1" applyBorder="1"/>
    <xf numFmtId="0" fontId="0" fillId="5" borderId="1" xfId="0" applyFill="1" applyBorder="1" applyAlignment="1"/>
    <xf numFmtId="0" fontId="0" fillId="0" borderId="1" xfId="0" applyBorder="1" applyAlignment="1"/>
    <xf numFmtId="0" fontId="0" fillId="0" borderId="5" xfId="0" applyBorder="1"/>
    <xf numFmtId="0" fontId="0" fillId="0" borderId="6" xfId="0" applyBorder="1"/>
    <xf numFmtId="0" fontId="3" fillId="0" borderId="1" xfId="0" applyFont="1" applyBorder="1"/>
    <xf numFmtId="164" fontId="0" fillId="0" borderId="1" xfId="0" applyNumberFormat="1" applyBorder="1"/>
    <xf numFmtId="0" fontId="0" fillId="0" borderId="1" xfId="0" applyFill="1" applyBorder="1" applyAlignment="1"/>
    <xf numFmtId="16" fontId="0" fillId="0" borderId="1" xfId="0" applyNumberFormat="1" applyBorder="1"/>
    <xf numFmtId="17" fontId="0" fillId="0" borderId="1" xfId="0" applyNumberFormat="1" applyBorder="1"/>
    <xf numFmtId="164" fontId="0" fillId="3" borderId="5" xfId="0" applyNumberFormat="1" applyFill="1" applyBorder="1"/>
    <xf numFmtId="164" fontId="0" fillId="0" borderId="5" xfId="0" applyNumberFormat="1" applyBorder="1"/>
    <xf numFmtId="1" fontId="0" fillId="0" borderId="0" xfId="0" applyNumberFormat="1" applyFill="1"/>
    <xf numFmtId="0" fontId="1" fillId="0" borderId="0" xfId="0" applyFon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0" fontId="3" fillId="0" borderId="0" xfId="0" applyFont="1" applyFill="1" applyBorder="1"/>
    <xf numFmtId="2" fontId="0" fillId="0" borderId="0" xfId="0" applyNumberFormat="1" applyFill="1" applyBorder="1"/>
    <xf numFmtId="1" fontId="0" fillId="0" borderId="1" xfId="0" applyNumberFormat="1" applyBorder="1"/>
    <xf numFmtId="0" fontId="0" fillId="3" borderId="5" xfId="0" applyFill="1" applyBorder="1"/>
    <xf numFmtId="1" fontId="0" fillId="3" borderId="1" xfId="0" applyNumberFormat="1" applyFill="1" applyBorder="1"/>
    <xf numFmtId="0" fontId="1" fillId="3" borderId="1" xfId="0" applyFont="1" applyFill="1" applyBorder="1"/>
    <xf numFmtId="0" fontId="0" fillId="0" borderId="5" xfId="0" applyBorder="1" applyAlignment="1"/>
    <xf numFmtId="0" fontId="0" fillId="0" borderId="2" xfId="0" applyBorder="1"/>
    <xf numFmtId="0" fontId="0" fillId="3" borderId="4" xfId="0" applyFill="1" applyBorder="1"/>
    <xf numFmtId="164" fontId="0" fillId="3" borderId="4" xfId="0" applyNumberFormat="1" applyFill="1" applyBorder="1"/>
    <xf numFmtId="0" fontId="7" fillId="0" borderId="0" xfId="0" applyFont="1"/>
    <xf numFmtId="0" fontId="0" fillId="3" borderId="4" xfId="0" applyFill="1" applyBorder="1" applyAlignment="1">
      <alignment horizontal="center"/>
    </xf>
    <xf numFmtId="0" fontId="3" fillId="0" borderId="2" xfId="0" applyFont="1" applyBorder="1"/>
    <xf numFmtId="164" fontId="0" fillId="0" borderId="2" xfId="0" applyNumberFormat="1" applyBorder="1"/>
    <xf numFmtId="16" fontId="6" fillId="0" borderId="2" xfId="0" applyNumberFormat="1" applyFont="1" applyBorder="1"/>
    <xf numFmtId="1" fontId="0" fillId="3" borderId="4" xfId="0" applyNumberFormat="1" applyFill="1" applyBorder="1"/>
    <xf numFmtId="0" fontId="0" fillId="3" borderId="6" xfId="0" applyFill="1" applyBorder="1"/>
    <xf numFmtId="0" fontId="6" fillId="0" borderId="1" xfId="0" applyFont="1" applyBorder="1" applyAlignment="1">
      <alignment horizontal="center"/>
    </xf>
    <xf numFmtId="2" fontId="0" fillId="0" borderId="0" xfId="0" applyNumberFormat="1" applyFill="1"/>
    <xf numFmtId="2" fontId="0" fillId="0" borderId="1" xfId="0" applyNumberFormat="1" applyBorder="1"/>
    <xf numFmtId="0" fontId="7" fillId="0" borderId="1" xfId="0" applyFont="1" applyBorder="1"/>
    <xf numFmtId="2" fontId="0" fillId="3" borderId="4" xfId="0" applyNumberFormat="1" applyFill="1" applyBorder="1"/>
    <xf numFmtId="1" fontId="0" fillId="0" borderId="5" xfId="0" applyNumberFormat="1" applyBorder="1"/>
    <xf numFmtId="164" fontId="0" fillId="4" borderId="1" xfId="0" applyNumberFormat="1" applyFill="1" applyBorder="1"/>
    <xf numFmtId="1" fontId="0" fillId="0" borderId="1" xfId="0" applyNumberFormat="1" applyBorder="1" applyAlignment="1"/>
    <xf numFmtId="1" fontId="0" fillId="3" borderId="6" xfId="0" applyNumberFormat="1" applyFill="1" applyBorder="1"/>
    <xf numFmtId="0" fontId="1" fillId="3" borderId="5" xfId="0" applyFont="1" applyFill="1" applyBorder="1"/>
    <xf numFmtId="164" fontId="0" fillId="0" borderId="1" xfId="0" applyNumberFormat="1" applyFill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" fillId="0" borderId="4" xfId="0" applyFont="1" applyBorder="1"/>
    <xf numFmtId="0" fontId="0" fillId="0" borderId="4" xfId="0" applyBorder="1"/>
    <xf numFmtId="164" fontId="0" fillId="0" borderId="4" xfId="0" applyNumberFormat="1" applyBorder="1"/>
    <xf numFmtId="0" fontId="0" fillId="8" borderId="0" xfId="0" applyFill="1"/>
    <xf numFmtId="0" fontId="0" fillId="8" borderId="1" xfId="0" applyFill="1" applyBorder="1"/>
    <xf numFmtId="0" fontId="0" fillId="0" borderId="0" xfId="0" applyAlignment="1">
      <alignment wrapText="1"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vertical="center"/>
    </xf>
    <xf numFmtId="16" fontId="9" fillId="0" borderId="1" xfId="0" applyNumberFormat="1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vertical="center" wrapText="1"/>
    </xf>
    <xf numFmtId="16" fontId="9" fillId="0" borderId="1" xfId="0" applyNumberFormat="1" applyFont="1" applyBorder="1"/>
    <xf numFmtId="0" fontId="9" fillId="0" borderId="6" xfId="0" applyFont="1" applyBorder="1"/>
    <xf numFmtId="0" fontId="9" fillId="0" borderId="4" xfId="0" applyFont="1" applyBorder="1"/>
    <xf numFmtId="0" fontId="9" fillId="0" borderId="19" xfId="0" applyFont="1" applyBorder="1"/>
    <xf numFmtId="16" fontId="9" fillId="2" borderId="1" xfId="0" applyNumberFormat="1" applyFont="1" applyFill="1" applyBorder="1"/>
    <xf numFmtId="0" fontId="9" fillId="2" borderId="6" xfId="0" applyFont="1" applyFill="1" applyBorder="1"/>
    <xf numFmtId="0" fontId="9" fillId="0" borderId="13" xfId="0" applyFont="1" applyBorder="1" applyAlignment="1">
      <alignment vertical="center"/>
    </xf>
    <xf numFmtId="0" fontId="9" fillId="0" borderId="2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" fillId="0" borderId="22" xfId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0" fillId="0" borderId="28" xfId="0" applyBorder="1"/>
    <xf numFmtId="0" fontId="0" fillId="0" borderId="1" xfId="0" applyBorder="1" applyAlignment="1">
      <alignment horizontal="right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30" xfId="1" applyBorder="1" applyAlignment="1">
      <alignment vertical="center" wrapText="1"/>
    </xf>
    <xf numFmtId="0" fontId="2" fillId="0" borderId="29" xfId="1" applyBorder="1" applyAlignment="1"/>
    <xf numFmtId="0" fontId="0" fillId="0" borderId="1" xfId="0" applyBorder="1" applyAlignment="1">
      <alignment wrapText="1"/>
    </xf>
    <xf numFmtId="0" fontId="9" fillId="0" borderId="18" xfId="0" applyFont="1" applyFill="1" applyBorder="1" applyAlignment="1">
      <alignment vertical="center" wrapText="1"/>
    </xf>
    <xf numFmtId="0" fontId="12" fillId="0" borderId="0" xfId="0" applyFont="1" applyFill="1" applyAlignment="1">
      <alignment wrapText="1"/>
    </xf>
    <xf numFmtId="164" fontId="0" fillId="0" borderId="5" xfId="0" applyNumberFormat="1" applyFill="1" applyBorder="1" applyAlignment="1"/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horizontal="right"/>
    </xf>
    <xf numFmtId="0" fontId="12" fillId="0" borderId="0" xfId="0" applyFont="1"/>
    <xf numFmtId="0" fontId="12" fillId="3" borderId="1" xfId="0" applyFont="1" applyFill="1" applyBorder="1"/>
    <xf numFmtId="1" fontId="12" fillId="3" borderId="1" xfId="0" applyNumberFormat="1" applyFont="1" applyFill="1" applyBorder="1"/>
    <xf numFmtId="164" fontId="12" fillId="3" borderId="1" xfId="0" applyNumberFormat="1" applyFont="1" applyFill="1" applyBorder="1"/>
    <xf numFmtId="164" fontId="12" fillId="0" borderId="0" xfId="0" applyNumberFormat="1" applyFont="1"/>
    <xf numFmtId="0" fontId="12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0" xfId="1" applyFill="1"/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 indent="1"/>
    </xf>
    <xf numFmtId="0" fontId="0" fillId="0" borderId="4" xfId="0" applyFont="1" applyFill="1" applyBorder="1" applyAlignment="1">
      <alignment vertical="center"/>
    </xf>
    <xf numFmtId="17" fontId="9" fillId="0" borderId="4" xfId="0" applyNumberFormat="1" applyFont="1" applyFill="1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7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2" fillId="0" borderId="1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1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0" xfId="0" applyAlignment="1">
      <alignment horizontal="center" vertical="top" wrapText="1"/>
    </xf>
    <xf numFmtId="164" fontId="0" fillId="0" borderId="2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2" fillId="0" borderId="2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12" fillId="0" borderId="2" xfId="0" applyNumberFormat="1" applyFont="1" applyFill="1" applyBorder="1" applyAlignment="1">
      <alignment horizontal="right"/>
    </xf>
    <xf numFmtId="1" fontId="12" fillId="0" borderId="4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13" fillId="0" borderId="2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right"/>
    </xf>
    <xf numFmtId="0" fontId="13" fillId="0" borderId="4" xfId="0" applyFont="1" applyFill="1" applyBorder="1" applyAlignment="1">
      <alignment horizontal="right"/>
    </xf>
    <xf numFmtId="2" fontId="13" fillId="0" borderId="2" xfId="0" applyNumberFormat="1" applyFont="1" applyFill="1" applyBorder="1" applyAlignment="1">
      <alignment horizontal="right"/>
    </xf>
    <xf numFmtId="2" fontId="13" fillId="0" borderId="4" xfId="0" applyNumberFormat="1" applyFont="1" applyFill="1" applyBorder="1" applyAlignment="1">
      <alignment horizontal="right"/>
    </xf>
    <xf numFmtId="0" fontId="13" fillId="0" borderId="2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right"/>
    </xf>
    <xf numFmtId="164" fontId="12" fillId="0" borderId="4" xfId="0" applyNumberFormat="1" applyFont="1" applyFill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164" fontId="13" fillId="0" borderId="4" xfId="0" applyNumberFormat="1" applyFont="1" applyFill="1" applyBorder="1" applyAlignment="1">
      <alignment horizontal="right"/>
    </xf>
    <xf numFmtId="1" fontId="0" fillId="6" borderId="1" xfId="0" applyNumberFormat="1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right" indent="1"/>
    </xf>
    <xf numFmtId="164" fontId="13" fillId="0" borderId="4" xfId="0" applyNumberFormat="1" applyFont="1" applyFill="1" applyBorder="1" applyAlignment="1">
      <alignment horizontal="right" indent="1"/>
    </xf>
    <xf numFmtId="1" fontId="0" fillId="0" borderId="5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164" fontId="0" fillId="4" borderId="4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tatistika.tai.ee/pxweb/et/Andmebaas/Andmebaas__05Uuringud" TargetMode="External"/><Relationship Id="rId13" Type="http://schemas.openxmlformats.org/officeDocument/2006/relationships/hyperlink" Target="https://www.zm.gov.lv/public/files/CMS_Static_Page_Doc/00/00/00/74/79/0_Zinojums.pdf" TargetMode="External"/><Relationship Id="rId3" Type="http://schemas.openxmlformats.org/officeDocument/2006/relationships/hyperlink" Target="https://www.helsedirektoratet.no/rapporter/norkost-3-en-landsomfattende-kostholdsundersokelse-blant-menn-og-kvinner-i-norge-i-alderen-18-70-ar-2010-11/Norkost%203%20en%20landsomfattende%20kostholdsundersokelse%20blant%20menn%20og%20kvinner%20i%20Norge%20i%20alderen-18-70%20%C3%A5r%202010-11.pdf/_/attachment/inline/b7bafaab-6059-4450-8d76-c3ed9f3eaf3f:be251cd1153cf1ae8e4c46eedddc13b36da3d11d/Norkost%203%20en%20landsomfattende%20kostholdsundersokelse%20blant%20menn%20og%20kvinner%20i%20Norge%20i%20alderen-18-70%20%C3%A5r%202010-11.pdf" TargetMode="External"/><Relationship Id="rId7" Type="http://schemas.openxmlformats.org/officeDocument/2006/relationships/hyperlink" Target="https://statistika.tai.ee/Resources/PX/Databases/Andmebaas/05Uuringud/09RTU/f_Makrotoitained/RTUinfo_en.htm" TargetMode="External"/><Relationship Id="rId12" Type="http://schemas.openxmlformats.org/officeDocument/2006/relationships/hyperlink" Target="https://hi.lt/uploads/pdf/visuomenes%20sveikata/2016.01.72/VS%202016%201(72)%20ORIG%20Mitybos%20iprociai.pdf" TargetMode="External"/><Relationship Id="rId2" Type="http://schemas.openxmlformats.org/officeDocument/2006/relationships/hyperlink" Target="https://www.landlaeknir.is/servlet/file/store93/item14901/Hva%C3%B0%20bor%C3%B0a%20%C3%8Dslendingar_april%202012.pdf" TargetMode="External"/><Relationship Id="rId1" Type="http://schemas.openxmlformats.org/officeDocument/2006/relationships/hyperlink" Target="http://www.food.dtu.dk/-/media/Institutter/Foedevareinstituttet/Publikationer/Pub%202015/Rapport_Danskernes-Kostvaner-2011-2013.ashx?la=da" TargetMode="External"/><Relationship Id="rId6" Type="http://schemas.openxmlformats.org/officeDocument/2006/relationships/hyperlink" Target="https://www.livsmedelsverket.se/globalassets/publikationsdatabas/rapporter/2018/2018-nr-23-riksmaten-ungdom-del-2-naringsintag-och-naringsstatus.pdf" TargetMode="External"/><Relationship Id="rId11" Type="http://schemas.openxmlformats.org/officeDocument/2006/relationships/hyperlink" Target="https://www.mdpi.com/2072-6643/9/12/1288/pdf" TargetMode="External"/><Relationship Id="rId5" Type="http://schemas.openxmlformats.org/officeDocument/2006/relationships/hyperlink" Target="https://www.livsmedelsverket.se/globalassets/publikationsdatabas/rapporter/2011/riksmaten_2010_20111.pdf?AspxAutoDetectCookieSupport=1" TargetMode="External"/><Relationship Id="rId10" Type="http://schemas.openxmlformats.org/officeDocument/2006/relationships/hyperlink" Target="https://esparveselibu.lv/petijums/sals-un-joda-paterins-latvijas-pieauguso-iedzivotaju-populacija" TargetMode="External"/><Relationship Id="rId4" Type="http://schemas.openxmlformats.org/officeDocument/2006/relationships/hyperlink" Target="https://www.fhi.no/globalassets/dokumenterfiler/rapporter/2016/ungkost-rapport-24.06.16.pdf" TargetMode="External"/><Relationship Id="rId9" Type="http://schemas.openxmlformats.org/officeDocument/2006/relationships/hyperlink" Target="https://efsa.onlinelibrary.wiley.com/doi/10.2903/sp.efsa.2017.EN-1198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3.xml"/><Relationship Id="rId1" Type="http://schemas.openxmlformats.org/officeDocument/2006/relationships/vmlDrawing" Target="../drawings/vmlDrawing23.v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4.xml"/><Relationship Id="rId1" Type="http://schemas.openxmlformats.org/officeDocument/2006/relationships/vmlDrawing" Target="../drawings/vmlDrawing24.v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5.xml"/><Relationship Id="rId1" Type="http://schemas.openxmlformats.org/officeDocument/2006/relationships/vmlDrawing" Target="../drawings/vmlDrawing25.v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6.xml"/><Relationship Id="rId1" Type="http://schemas.openxmlformats.org/officeDocument/2006/relationships/vmlDrawing" Target="../drawings/vmlDrawing26.v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7.xml"/><Relationship Id="rId1" Type="http://schemas.openxmlformats.org/officeDocument/2006/relationships/vmlDrawing" Target="../drawings/vmlDrawing27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8.xml"/><Relationship Id="rId1" Type="http://schemas.openxmlformats.org/officeDocument/2006/relationships/vmlDrawing" Target="../drawings/vmlDrawing28.v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9.xml"/><Relationship Id="rId1" Type="http://schemas.openxmlformats.org/officeDocument/2006/relationships/vmlDrawing" Target="../drawings/vmlDrawing29.v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omments" Target="../comments30.xml"/><Relationship Id="rId1" Type="http://schemas.openxmlformats.org/officeDocument/2006/relationships/vmlDrawing" Target="../drawings/vmlDrawing30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workbookViewId="0">
      <selection activeCell="E4" sqref="E4"/>
    </sheetView>
  </sheetViews>
  <sheetFormatPr defaultColWidth="8.77734375" defaultRowHeight="14.4" x14ac:dyDescent="0.3"/>
  <cols>
    <col min="1" max="1" width="12.21875" style="76" customWidth="1"/>
    <col min="2" max="2" width="96.21875" customWidth="1"/>
    <col min="3" max="3" width="26.21875" style="12" bestFit="1" customWidth="1"/>
    <col min="4" max="4" width="9.77734375" bestFit="1" customWidth="1"/>
    <col min="5" max="5" width="12.5546875" style="86" customWidth="1"/>
    <col min="6" max="6" width="15.77734375" customWidth="1"/>
    <col min="7" max="7" width="9.21875" style="10"/>
    <col min="8" max="8" width="13.44140625" customWidth="1"/>
    <col min="9" max="9" width="59.21875" customWidth="1"/>
  </cols>
  <sheetData>
    <row r="1" spans="1:9" ht="15" thickBot="1" x14ac:dyDescent="0.35">
      <c r="A1" s="76" t="s">
        <v>253</v>
      </c>
    </row>
    <row r="2" spans="1:9" ht="15" thickBot="1" x14ac:dyDescent="0.35">
      <c r="A2" s="78" t="s">
        <v>0</v>
      </c>
      <c r="B2" s="87" t="s">
        <v>254</v>
      </c>
      <c r="C2" s="87" t="s">
        <v>255</v>
      </c>
      <c r="D2" s="87" t="s">
        <v>256</v>
      </c>
      <c r="E2" s="88" t="s">
        <v>257</v>
      </c>
      <c r="F2" s="87" t="s">
        <v>258</v>
      </c>
      <c r="G2" s="89" t="s">
        <v>259</v>
      </c>
    </row>
    <row r="3" spans="1:9" x14ac:dyDescent="0.3">
      <c r="A3" s="79" t="s">
        <v>1</v>
      </c>
      <c r="B3" s="90" t="s">
        <v>260</v>
      </c>
      <c r="C3" s="139" t="s">
        <v>341</v>
      </c>
      <c r="D3" s="90" t="s">
        <v>261</v>
      </c>
      <c r="E3" s="140" t="s">
        <v>342</v>
      </c>
      <c r="F3" s="90">
        <v>3946</v>
      </c>
      <c r="G3" s="91">
        <v>54</v>
      </c>
    </row>
    <row r="4" spans="1:9" x14ac:dyDescent="0.3">
      <c r="A4" s="108" t="s">
        <v>2</v>
      </c>
      <c r="B4" s="92" t="s">
        <v>262</v>
      </c>
      <c r="C4" s="93" t="s">
        <v>263</v>
      </c>
      <c r="D4" s="93">
        <v>2017</v>
      </c>
      <c r="E4" s="94" t="s">
        <v>264</v>
      </c>
      <c r="F4" s="93">
        <v>3099</v>
      </c>
      <c r="G4" s="95">
        <v>53</v>
      </c>
    </row>
    <row r="5" spans="1:9" x14ac:dyDescent="0.3">
      <c r="A5" s="117"/>
      <c r="B5" s="115" t="s">
        <v>320</v>
      </c>
      <c r="C5" s="20" t="s">
        <v>317</v>
      </c>
      <c r="D5" t="s">
        <v>313</v>
      </c>
      <c r="E5" s="26" t="s">
        <v>314</v>
      </c>
      <c r="F5" s="3">
        <v>864</v>
      </c>
      <c r="G5" s="116">
        <v>29</v>
      </c>
    </row>
    <row r="6" spans="1:9" x14ac:dyDescent="0.3">
      <c r="A6" s="108" t="s">
        <v>3</v>
      </c>
      <c r="B6" s="93" t="s">
        <v>265</v>
      </c>
      <c r="C6" s="93" t="s">
        <v>263</v>
      </c>
      <c r="D6" s="93" t="s">
        <v>266</v>
      </c>
      <c r="E6" s="94" t="s">
        <v>267</v>
      </c>
      <c r="F6" s="93">
        <v>1312</v>
      </c>
      <c r="G6" s="95">
        <v>69</v>
      </c>
    </row>
    <row r="7" spans="1:9" x14ac:dyDescent="0.3">
      <c r="A7" s="146" t="s">
        <v>4</v>
      </c>
      <c r="B7" s="93" t="s">
        <v>268</v>
      </c>
      <c r="C7" s="93" t="s">
        <v>263</v>
      </c>
      <c r="D7" s="93" t="s">
        <v>266</v>
      </c>
      <c r="E7" s="94" t="s">
        <v>269</v>
      </c>
      <c r="F7" s="93">
        <v>1787</v>
      </c>
      <c r="G7" s="95">
        <v>37</v>
      </c>
    </row>
    <row r="8" spans="1:9" ht="28.8" x14ac:dyDescent="0.3">
      <c r="A8" s="147"/>
      <c r="B8" s="94" t="s">
        <v>300</v>
      </c>
      <c r="C8" s="93" t="s">
        <v>310</v>
      </c>
      <c r="D8" s="93">
        <v>2015</v>
      </c>
      <c r="E8" s="94" t="s">
        <v>308</v>
      </c>
      <c r="F8" s="93">
        <v>1323</v>
      </c>
      <c r="G8" s="95">
        <v>53</v>
      </c>
    </row>
    <row r="9" spans="1:9" x14ac:dyDescent="0.3">
      <c r="A9" s="149" t="s">
        <v>5</v>
      </c>
      <c r="B9" s="93" t="s">
        <v>270</v>
      </c>
      <c r="C9" s="93" t="s">
        <v>271</v>
      </c>
      <c r="D9" s="93" t="s">
        <v>266</v>
      </c>
      <c r="E9" s="94" t="s">
        <v>267</v>
      </c>
      <c r="F9" s="93">
        <v>1797</v>
      </c>
      <c r="G9" s="96">
        <v>36</v>
      </c>
      <c r="H9" s="12"/>
    </row>
    <row r="10" spans="1:9" ht="28.8" x14ac:dyDescent="0.3">
      <c r="A10" s="149"/>
      <c r="B10" s="20" t="s">
        <v>10</v>
      </c>
      <c r="C10" s="93" t="s">
        <v>306</v>
      </c>
      <c r="D10" s="93" t="s">
        <v>307</v>
      </c>
      <c r="E10" s="97" t="s">
        <v>309</v>
      </c>
      <c r="F10" s="93">
        <v>3099</v>
      </c>
      <c r="G10" s="96">
        <v>68</v>
      </c>
      <c r="H10" s="12"/>
    </row>
    <row r="11" spans="1:9" x14ac:dyDescent="0.3">
      <c r="A11" s="108" t="s">
        <v>6</v>
      </c>
      <c r="B11" s="93" t="s">
        <v>272</v>
      </c>
      <c r="C11" s="93" t="s">
        <v>297</v>
      </c>
      <c r="D11" s="93">
        <v>2014</v>
      </c>
      <c r="E11" s="94" t="s">
        <v>273</v>
      </c>
      <c r="F11" s="93">
        <v>2713</v>
      </c>
      <c r="G11" s="95" t="s">
        <v>274</v>
      </c>
      <c r="H11" s="12"/>
    </row>
    <row r="12" spans="1:9" x14ac:dyDescent="0.3">
      <c r="A12" s="148" t="s">
        <v>7</v>
      </c>
      <c r="B12" s="93" t="s">
        <v>275</v>
      </c>
      <c r="C12" s="93" t="s">
        <v>263</v>
      </c>
      <c r="D12" s="93" t="s">
        <v>276</v>
      </c>
      <c r="E12" s="94" t="s">
        <v>278</v>
      </c>
      <c r="F12" s="93">
        <v>3503</v>
      </c>
      <c r="G12" s="95" t="s">
        <v>279</v>
      </c>
    </row>
    <row r="13" spans="1:9" ht="75.75" customHeight="1" x14ac:dyDescent="0.3">
      <c r="A13" s="148"/>
      <c r="B13" s="93" t="s">
        <v>322</v>
      </c>
      <c r="C13" s="133" t="s">
        <v>323</v>
      </c>
      <c r="D13" s="93">
        <v>2009</v>
      </c>
      <c r="E13" s="133" t="s">
        <v>324</v>
      </c>
      <c r="F13" s="94" t="s">
        <v>336</v>
      </c>
      <c r="G13" s="95"/>
      <c r="H13" s="123" t="s">
        <v>325</v>
      </c>
      <c r="I13" s="132" t="s">
        <v>335</v>
      </c>
    </row>
    <row r="14" spans="1:9" ht="28.8" x14ac:dyDescent="0.3">
      <c r="A14" s="148"/>
      <c r="B14" s="93" t="s">
        <v>206</v>
      </c>
      <c r="C14" s="93" t="s">
        <v>263</v>
      </c>
      <c r="D14" s="93" t="s">
        <v>277</v>
      </c>
      <c r="E14" s="94" t="s">
        <v>278</v>
      </c>
      <c r="F14" s="93">
        <v>1011</v>
      </c>
      <c r="G14" s="95" t="s">
        <v>280</v>
      </c>
      <c r="H14" s="122" t="s">
        <v>305</v>
      </c>
      <c r="I14" s="121"/>
    </row>
    <row r="15" spans="1:9" ht="15" thickBot="1" x14ac:dyDescent="0.35">
      <c r="A15" s="80" t="s">
        <v>8</v>
      </c>
      <c r="B15" s="98" t="s">
        <v>281</v>
      </c>
      <c r="C15" s="98" t="s">
        <v>263</v>
      </c>
      <c r="D15" s="98" t="s">
        <v>282</v>
      </c>
      <c r="E15" s="99" t="s">
        <v>283</v>
      </c>
      <c r="F15" s="98">
        <v>2513</v>
      </c>
      <c r="G15" s="100"/>
    </row>
    <row r="16" spans="1:9" x14ac:dyDescent="0.3">
      <c r="A16" s="76" t="s">
        <v>284</v>
      </c>
      <c r="E16" s="101" t="s">
        <v>301</v>
      </c>
    </row>
    <row r="17" spans="1:3" x14ac:dyDescent="0.3">
      <c r="A17" s="76" t="s">
        <v>298</v>
      </c>
    </row>
    <row r="19" spans="1:3" ht="15" thickBot="1" x14ac:dyDescent="0.35">
      <c r="A19" s="77" t="s">
        <v>285</v>
      </c>
    </row>
    <row r="20" spans="1:3" ht="15" thickBot="1" x14ac:dyDescent="0.35">
      <c r="A20" s="109" t="s">
        <v>0</v>
      </c>
      <c r="B20" s="110" t="s">
        <v>286</v>
      </c>
    </row>
    <row r="21" spans="1:3" ht="29.4" thickBot="1" x14ac:dyDescent="0.35">
      <c r="A21" s="111" t="s">
        <v>1</v>
      </c>
      <c r="B21" s="113" t="s">
        <v>287</v>
      </c>
    </row>
    <row r="22" spans="1:3" ht="15" thickBot="1" x14ac:dyDescent="0.35">
      <c r="A22" s="143" t="s">
        <v>2</v>
      </c>
      <c r="B22" s="114" t="s">
        <v>288</v>
      </c>
    </row>
    <row r="23" spans="1:3" ht="15" thickBot="1" x14ac:dyDescent="0.35">
      <c r="A23" s="145"/>
      <c r="B23" s="114" t="s">
        <v>318</v>
      </c>
    </row>
    <row r="24" spans="1:3" ht="29.4" thickBot="1" x14ac:dyDescent="0.35">
      <c r="A24" s="111" t="s">
        <v>3</v>
      </c>
      <c r="B24" s="113" t="s">
        <v>289</v>
      </c>
    </row>
    <row r="25" spans="1:3" ht="15" thickBot="1" x14ac:dyDescent="0.35">
      <c r="A25" s="150" t="s">
        <v>4</v>
      </c>
      <c r="B25" s="113" t="s">
        <v>290</v>
      </c>
    </row>
    <row r="26" spans="1:3" ht="15" thickBot="1" x14ac:dyDescent="0.35">
      <c r="A26" s="151"/>
      <c r="B26" s="113" t="s">
        <v>299</v>
      </c>
    </row>
    <row r="27" spans="1:3" ht="29.4" thickBot="1" x14ac:dyDescent="0.35">
      <c r="A27" s="141" t="s">
        <v>5</v>
      </c>
      <c r="B27" s="113" t="s">
        <v>9</v>
      </c>
    </row>
    <row r="28" spans="1:3" ht="29.4" thickBot="1" x14ac:dyDescent="0.35">
      <c r="A28" s="142"/>
      <c r="B28" s="113" t="s">
        <v>199</v>
      </c>
    </row>
    <row r="29" spans="1:3" ht="29.4" thickBot="1" x14ac:dyDescent="0.35">
      <c r="A29" s="143" t="s">
        <v>6</v>
      </c>
      <c r="B29" s="113" t="s">
        <v>294</v>
      </c>
      <c r="C29" s="12" t="s">
        <v>296</v>
      </c>
    </row>
    <row r="30" spans="1:3" ht="15" thickBot="1" x14ac:dyDescent="0.35">
      <c r="A30" s="144"/>
      <c r="B30" s="113" t="s">
        <v>295</v>
      </c>
    </row>
    <row r="31" spans="1:3" ht="29.4" thickBot="1" x14ac:dyDescent="0.35">
      <c r="A31" s="145"/>
      <c r="B31" s="113" t="s">
        <v>291</v>
      </c>
    </row>
    <row r="32" spans="1:3" ht="15" customHeight="1" thickBot="1" x14ac:dyDescent="0.35">
      <c r="A32" s="143" t="s">
        <v>7</v>
      </c>
      <c r="B32" s="112" t="s">
        <v>292</v>
      </c>
    </row>
    <row r="33" spans="1:2" ht="15" customHeight="1" x14ac:dyDescent="0.3">
      <c r="A33" s="144"/>
      <c r="B33" s="134" t="s">
        <v>326</v>
      </c>
    </row>
    <row r="34" spans="1:2" ht="15" thickBot="1" x14ac:dyDescent="0.35">
      <c r="A34" s="145"/>
      <c r="B34" s="113" t="s">
        <v>319</v>
      </c>
    </row>
    <row r="35" spans="1:2" ht="15" thickBot="1" x14ac:dyDescent="0.35">
      <c r="A35" s="109" t="s">
        <v>8</v>
      </c>
      <c r="B35" s="119" t="s">
        <v>293</v>
      </c>
    </row>
    <row r="36" spans="1:2" x14ac:dyDescent="0.3">
      <c r="A36" s="118"/>
      <c r="B36" s="120" t="s">
        <v>321</v>
      </c>
    </row>
  </sheetData>
  <mergeCells count="8">
    <mergeCell ref="A27:A28"/>
    <mergeCell ref="A29:A31"/>
    <mergeCell ref="A32:A34"/>
    <mergeCell ref="A7:A8"/>
    <mergeCell ref="A12:A14"/>
    <mergeCell ref="A9:A10"/>
    <mergeCell ref="A22:A23"/>
    <mergeCell ref="A25:A26"/>
  </mergeCells>
  <hyperlinks>
    <hyperlink ref="B21" r:id="rId1" xr:uid="{00000000-0004-0000-0000-000000000000}"/>
    <hyperlink ref="B24" r:id="rId2" display="https://www.landlaeknir.is/servlet/file/store93/item14901/Hva%C3%B0 bor%C3%B0a %C3%8Dslendingar_april 2012.pdf" xr:uid="{00000000-0004-0000-0000-000001000000}"/>
    <hyperlink ref="B25" r:id="rId3" display="https://www.helsedirektoratet.no/rapporter/norkost-3-en-landsomfattende-kostholdsundersokelse-blant-menn-og-kvinner-i-norge-i-alderen-18-70-ar-2010-11/Norkost 3 en landsomfattende kostholdsundersokelse blant menn og kvinner i Norge i alderen-18-70 %C3%A5r 2010-11.pdf/_/attachment/inline/b7bafaab-6059-4450-8d76-c3ed9f3eaf3f:be251cd1153cf1ae8e4c46eedddc13b36da3d11d/Norkost 3 en landsomfattende kostholdsundersokelse blant menn og kvinner i Norge i alderen-18-70 %C3%A5r 2010-11.pdf" xr:uid="{00000000-0004-0000-0000-000002000000}"/>
    <hyperlink ref="B26" r:id="rId4" xr:uid="{00000000-0004-0000-0000-000003000000}"/>
    <hyperlink ref="B27" r:id="rId5" xr:uid="{00000000-0004-0000-0000-000004000000}"/>
    <hyperlink ref="B28" r:id="rId6" display="https://www.livsmedelsverket.se/globalassets/publikationsdatabas/rapporter/2018/2018-nr-23-riksmaten-ungdom-del-2-naringsintag-och-naringsstatus.pdf" xr:uid="{00000000-0004-0000-0000-000005000000}"/>
    <hyperlink ref="B29" r:id="rId7" display="https://statistika.tai.ee/Resources/PX/Databases/Andmebaas/05Uuringud/09RTU/f_Makrotoitained/RTUinfo_en.htm" xr:uid="{00000000-0004-0000-0000-000006000000}"/>
    <hyperlink ref="B30" r:id="rId8" xr:uid="{00000000-0004-0000-0000-000007000000}"/>
    <hyperlink ref="B31" r:id="rId9" display="https://efsa.onlinelibrary.wiley.com/doi/10.2903/sp.efsa.2017.EN-1198" xr:uid="{00000000-0004-0000-0000-000008000000}"/>
    <hyperlink ref="B34" r:id="rId10" xr:uid="{00000000-0004-0000-0000-000009000000}"/>
    <hyperlink ref="B35" r:id="rId11" xr:uid="{00000000-0004-0000-0000-00000A000000}"/>
    <hyperlink ref="B36" r:id="rId12" xr:uid="{00000000-0004-0000-0000-00000B000000}"/>
    <hyperlink ref="B33" r:id="rId13" xr:uid="{00000000-0004-0000-0000-00000C000000}"/>
  </hyperlink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S105"/>
  <sheetViews>
    <sheetView workbookViewId="0">
      <pane xSplit="3" ySplit="2" topLeftCell="D3" activePane="bottomRight" state="frozen"/>
      <selection activeCell="A19" sqref="A19:XFD21"/>
      <selection pane="topRight" activeCell="A19" sqref="A19:XFD21"/>
      <selection pane="bottomLeft" activeCell="A19" sqref="A19:XFD21"/>
      <selection pane="bottomRight" activeCell="I23" sqref="I23:M24"/>
    </sheetView>
  </sheetViews>
  <sheetFormatPr defaultColWidth="8.77734375" defaultRowHeight="14.4" x14ac:dyDescent="0.3"/>
  <cols>
    <col min="1" max="1" width="10.21875" customWidth="1"/>
    <col min="2" max="2" width="7.44140625" bestFit="1" customWidth="1"/>
    <col min="3" max="3" width="10.77734375" customWidth="1"/>
    <col min="4" max="4" width="6.44140625" bestFit="1" customWidth="1"/>
    <col min="5" max="7" width="5" bestFit="1" customWidth="1"/>
    <col min="8" max="8" width="8" bestFit="1" customWidth="1"/>
    <col min="9" max="9" width="6.44140625" bestFit="1" customWidth="1"/>
    <col min="10" max="10" width="4" bestFit="1" customWidth="1"/>
    <col min="11" max="11" width="6.21875" bestFit="1" customWidth="1"/>
    <col min="12" max="12" width="4" bestFit="1" customWidth="1"/>
    <col min="13" max="13" width="8" bestFit="1" customWidth="1"/>
    <col min="14" max="14" width="6.44140625" bestFit="1" customWidth="1"/>
    <col min="15" max="15" width="3.77734375" customWidth="1"/>
    <col min="16" max="16" width="6.44140625" bestFit="1" customWidth="1"/>
    <col min="17" max="17" width="4" bestFit="1" customWidth="1"/>
    <col min="18" max="18" width="8" bestFit="1" customWidth="1"/>
    <col min="19" max="19" width="6.44140625" bestFit="1" customWidth="1"/>
    <col min="20" max="20" width="4" bestFit="1" customWidth="1"/>
    <col min="21" max="21" width="5" bestFit="1" customWidth="1"/>
    <col min="22" max="22" width="4" bestFit="1" customWidth="1"/>
    <col min="23" max="23" width="8" bestFit="1" customWidth="1"/>
    <col min="24" max="24" width="6.44140625" bestFit="1" customWidth="1"/>
    <col min="25" max="25" width="4" bestFit="1" customWidth="1"/>
    <col min="26" max="27" width="5" bestFit="1" customWidth="1"/>
    <col min="28" max="28" width="8" bestFit="1" customWidth="1"/>
    <col min="29" max="29" width="6.44140625" bestFit="1" customWidth="1"/>
    <col min="30" max="30" width="4" bestFit="1" customWidth="1"/>
    <col min="31" max="32" width="5" bestFit="1" customWidth="1"/>
    <col min="33" max="33" width="8" bestFit="1" customWidth="1"/>
    <col min="34" max="34" width="6.44140625" bestFit="1" customWidth="1"/>
    <col min="35" max="35" width="4" bestFit="1" customWidth="1"/>
    <col min="36" max="36" width="5" bestFit="1" customWidth="1"/>
    <col min="37" max="37" width="4" bestFit="1" customWidth="1"/>
    <col min="38" max="38" width="8" bestFit="1" customWidth="1"/>
    <col min="39" max="39" width="6.44140625" bestFit="1" customWidth="1"/>
    <col min="40" max="40" width="8.44140625" bestFit="1" customWidth="1"/>
    <col min="41" max="41" width="9" customWidth="1"/>
    <col min="42" max="42" width="7.21875" customWidth="1"/>
    <col min="43" max="43" width="8" bestFit="1" customWidth="1"/>
  </cols>
  <sheetData>
    <row r="1" spans="1:44" x14ac:dyDescent="0.3">
      <c r="A1" s="2" t="s">
        <v>53</v>
      </c>
      <c r="B1" s="152" t="s">
        <v>40</v>
      </c>
      <c r="C1" s="152"/>
      <c r="D1" s="152" t="s">
        <v>1</v>
      </c>
      <c r="E1" s="152"/>
      <c r="F1" s="152"/>
      <c r="G1" s="152"/>
      <c r="H1" s="152"/>
      <c r="I1" s="152" t="s">
        <v>2</v>
      </c>
      <c r="J1" s="152"/>
      <c r="K1" s="152"/>
      <c r="L1" s="152"/>
      <c r="M1" s="152"/>
      <c r="N1" s="152" t="s">
        <v>3</v>
      </c>
      <c r="O1" s="152"/>
      <c r="P1" s="152"/>
      <c r="Q1" s="152"/>
      <c r="R1" s="152"/>
      <c r="S1" s="152" t="s">
        <v>4</v>
      </c>
      <c r="T1" s="152"/>
      <c r="U1" s="152"/>
      <c r="V1" s="152"/>
      <c r="W1" s="152"/>
      <c r="X1" s="152" t="s">
        <v>5</v>
      </c>
      <c r="Y1" s="152"/>
      <c r="Z1" s="152"/>
      <c r="AA1" s="152"/>
      <c r="AB1" s="152"/>
      <c r="AC1" s="152" t="s">
        <v>6</v>
      </c>
      <c r="AD1" s="152"/>
      <c r="AE1" s="152"/>
      <c r="AF1" s="152"/>
      <c r="AG1" s="152"/>
      <c r="AH1" s="152" t="s">
        <v>7</v>
      </c>
      <c r="AI1" s="152"/>
      <c r="AJ1" s="152"/>
      <c r="AK1" s="152"/>
      <c r="AL1" s="152"/>
      <c r="AM1" s="152" t="s">
        <v>8</v>
      </c>
      <c r="AN1" s="152"/>
      <c r="AO1" s="152"/>
      <c r="AP1" s="152"/>
      <c r="AQ1" s="152"/>
    </row>
    <row r="2" spans="1:44" x14ac:dyDescent="0.3">
      <c r="A2" s="3"/>
      <c r="B2" s="3" t="s">
        <v>39</v>
      </c>
      <c r="C2" s="3" t="s">
        <v>38</v>
      </c>
      <c r="D2" s="55" t="s">
        <v>37</v>
      </c>
      <c r="E2" s="55" t="s">
        <v>11</v>
      </c>
      <c r="F2" s="55" t="s">
        <v>27</v>
      </c>
      <c r="G2" s="55" t="s">
        <v>11</v>
      </c>
      <c r="H2" s="55" t="s">
        <v>28</v>
      </c>
      <c r="I2" s="3" t="s">
        <v>37</v>
      </c>
      <c r="J2" s="3" t="s">
        <v>11</v>
      </c>
      <c r="K2" s="3" t="s">
        <v>27</v>
      </c>
      <c r="L2" s="3" t="s">
        <v>11</v>
      </c>
      <c r="M2" s="3" t="s">
        <v>28</v>
      </c>
      <c r="N2" s="3" t="s">
        <v>37</v>
      </c>
      <c r="O2" s="3" t="s">
        <v>11</v>
      </c>
      <c r="P2" s="3" t="s">
        <v>27</v>
      </c>
      <c r="Q2" s="3" t="s">
        <v>11</v>
      </c>
      <c r="R2" s="3" t="s">
        <v>28</v>
      </c>
      <c r="S2" s="3" t="s">
        <v>37</v>
      </c>
      <c r="T2" s="3" t="s">
        <v>11</v>
      </c>
      <c r="U2" s="3" t="s">
        <v>27</v>
      </c>
      <c r="V2" s="3" t="s">
        <v>11</v>
      </c>
      <c r="W2" s="3" t="s">
        <v>28</v>
      </c>
      <c r="X2" s="3" t="s">
        <v>37</v>
      </c>
      <c r="Y2" s="3" t="s">
        <v>11</v>
      </c>
      <c r="Z2" s="3" t="s">
        <v>27</v>
      </c>
      <c r="AA2" s="3" t="s">
        <v>11</v>
      </c>
      <c r="AB2" s="3" t="s">
        <v>28</v>
      </c>
      <c r="AC2" s="55" t="s">
        <v>37</v>
      </c>
      <c r="AD2" s="55" t="s">
        <v>11</v>
      </c>
      <c r="AE2" s="55" t="s">
        <v>27</v>
      </c>
      <c r="AF2" s="55" t="s">
        <v>11</v>
      </c>
      <c r="AG2" s="55" t="s">
        <v>28</v>
      </c>
      <c r="AH2" s="3" t="s">
        <v>37</v>
      </c>
      <c r="AI2" s="3" t="s">
        <v>11</v>
      </c>
      <c r="AJ2" s="3" t="s">
        <v>27</v>
      </c>
      <c r="AK2" s="3" t="s">
        <v>11</v>
      </c>
      <c r="AL2" s="3" t="s">
        <v>28</v>
      </c>
      <c r="AM2" s="55" t="s">
        <v>37</v>
      </c>
      <c r="AN2" s="55" t="s">
        <v>11</v>
      </c>
      <c r="AO2" s="55" t="s">
        <v>27</v>
      </c>
      <c r="AP2" s="55" t="s">
        <v>11</v>
      </c>
      <c r="AQ2" s="3" t="s">
        <v>28</v>
      </c>
    </row>
    <row r="3" spans="1:44" x14ac:dyDescent="0.3">
      <c r="B3" s="179" t="s">
        <v>177</v>
      </c>
      <c r="C3" s="157" t="s">
        <v>178</v>
      </c>
      <c r="D3" s="25" t="s">
        <v>222</v>
      </c>
      <c r="E3" s="3">
        <v>66</v>
      </c>
      <c r="F3" s="3">
        <v>21</v>
      </c>
      <c r="G3" s="3">
        <v>64</v>
      </c>
      <c r="H3" s="3">
        <v>18</v>
      </c>
      <c r="I3" s="102" t="s">
        <v>311</v>
      </c>
      <c r="J3" s="103">
        <v>239</v>
      </c>
      <c r="K3" s="103">
        <v>13.8</v>
      </c>
      <c r="L3" s="103">
        <v>228</v>
      </c>
      <c r="M3" s="103">
        <v>12.7</v>
      </c>
      <c r="AC3" s="36" t="s">
        <v>12</v>
      </c>
      <c r="AD3" s="3">
        <v>277</v>
      </c>
      <c r="AE3" s="37">
        <v>13.9</v>
      </c>
      <c r="AF3" s="3">
        <v>302</v>
      </c>
      <c r="AG3" s="37">
        <v>12.9</v>
      </c>
      <c r="AM3" s="3"/>
      <c r="AN3" s="3" t="s">
        <v>212</v>
      </c>
      <c r="AO3" s="3" t="s">
        <v>211</v>
      </c>
      <c r="AP3" s="3" t="s">
        <v>217</v>
      </c>
    </row>
    <row r="4" spans="1:44" x14ac:dyDescent="0.3">
      <c r="B4" s="179"/>
      <c r="C4" s="157"/>
      <c r="D4" s="26" t="s">
        <v>223</v>
      </c>
      <c r="E4" s="3">
        <v>150</v>
      </c>
      <c r="F4" s="3">
        <v>21</v>
      </c>
      <c r="G4" s="3">
        <v>141</v>
      </c>
      <c r="H4" s="3">
        <v>20</v>
      </c>
      <c r="I4" s="104" t="s">
        <v>312</v>
      </c>
      <c r="J4" s="105">
        <v>184</v>
      </c>
      <c r="K4" s="105">
        <v>14.8</v>
      </c>
      <c r="L4" s="105">
        <v>164</v>
      </c>
      <c r="M4" s="105">
        <v>14.2</v>
      </c>
      <c r="S4" s="3"/>
      <c r="T4" s="85" t="s">
        <v>304</v>
      </c>
      <c r="U4" s="85"/>
      <c r="V4" s="84"/>
      <c r="W4" s="84"/>
      <c r="X4" s="31" t="s">
        <v>196</v>
      </c>
      <c r="Y4" s="3">
        <v>490</v>
      </c>
      <c r="Z4" s="3">
        <v>17</v>
      </c>
      <c r="AA4" s="3">
        <v>559</v>
      </c>
      <c r="AB4" s="3">
        <v>16</v>
      </c>
      <c r="AC4" s="36" t="s">
        <v>13</v>
      </c>
      <c r="AD4" s="3">
        <v>168</v>
      </c>
      <c r="AE4" s="37">
        <v>16.2</v>
      </c>
      <c r="AF4" s="3">
        <v>179</v>
      </c>
      <c r="AG4" s="37">
        <v>14.7</v>
      </c>
      <c r="AM4" s="39" t="s">
        <v>214</v>
      </c>
      <c r="AN4" s="3">
        <v>1503</v>
      </c>
      <c r="AO4" s="37">
        <v>13.61</v>
      </c>
      <c r="AP4" s="162">
        <v>14.1</v>
      </c>
      <c r="AQ4" s="5"/>
    </row>
    <row r="5" spans="1:44" x14ac:dyDescent="0.3">
      <c r="B5" s="179"/>
      <c r="C5" s="157"/>
      <c r="D5" s="26" t="s">
        <v>224</v>
      </c>
      <c r="E5" s="3">
        <v>134</v>
      </c>
      <c r="F5" s="3">
        <v>20</v>
      </c>
      <c r="G5" s="3">
        <v>135</v>
      </c>
      <c r="H5" s="3">
        <v>18</v>
      </c>
      <c r="S5" s="85" t="s">
        <v>302</v>
      </c>
      <c r="T5" s="3">
        <v>636</v>
      </c>
      <c r="U5" s="3">
        <v>16</v>
      </c>
      <c r="X5" s="32" t="s">
        <v>198</v>
      </c>
      <c r="Y5" s="33">
        <v>476</v>
      </c>
      <c r="Z5" s="33">
        <v>20</v>
      </c>
      <c r="AA5" s="33">
        <v>574</v>
      </c>
      <c r="AB5" s="33">
        <v>18</v>
      </c>
      <c r="AC5" s="36" t="s">
        <v>14</v>
      </c>
      <c r="AD5" s="3">
        <v>93</v>
      </c>
      <c r="AE5" s="37">
        <v>16.3</v>
      </c>
      <c r="AF5" s="3">
        <v>89</v>
      </c>
      <c r="AG5" s="37">
        <v>14.2</v>
      </c>
      <c r="AM5" s="40" t="s">
        <v>215</v>
      </c>
      <c r="AN5" s="3">
        <v>1620</v>
      </c>
      <c r="AO5" s="37">
        <v>14.85</v>
      </c>
      <c r="AP5" s="162"/>
      <c r="AQ5" s="5"/>
    </row>
    <row r="6" spans="1:44" x14ac:dyDescent="0.3">
      <c r="B6" s="157" t="s">
        <v>179</v>
      </c>
      <c r="C6" s="180" t="s">
        <v>180</v>
      </c>
      <c r="D6" s="26" t="s">
        <v>225</v>
      </c>
      <c r="E6" s="3">
        <v>117</v>
      </c>
      <c r="F6" s="3">
        <v>20</v>
      </c>
      <c r="G6" s="3">
        <v>123</v>
      </c>
      <c r="H6" s="3">
        <v>16</v>
      </c>
      <c r="S6" s="85" t="s">
        <v>303</v>
      </c>
      <c r="T6" s="3">
        <v>687</v>
      </c>
      <c r="U6" s="3">
        <v>16</v>
      </c>
      <c r="X6" s="32" t="s">
        <v>197</v>
      </c>
      <c r="Y6" s="3">
        <v>423</v>
      </c>
      <c r="Z6" s="3">
        <v>20</v>
      </c>
      <c r="AA6" s="3">
        <v>577</v>
      </c>
      <c r="AB6" s="3">
        <v>19</v>
      </c>
      <c r="AC6" s="36" t="s">
        <v>15</v>
      </c>
      <c r="AD6" s="3">
        <v>80</v>
      </c>
      <c r="AE6" s="37">
        <v>20.399999999999999</v>
      </c>
      <c r="AF6" s="3">
        <v>117</v>
      </c>
      <c r="AG6" s="37">
        <v>14.4</v>
      </c>
      <c r="AM6" s="3" t="s">
        <v>216</v>
      </c>
      <c r="AN6" s="3">
        <v>1500</v>
      </c>
      <c r="AO6" s="37">
        <v>13.77</v>
      </c>
      <c r="AP6" s="162"/>
      <c r="AQ6" s="12"/>
      <c r="AR6" s="8"/>
    </row>
    <row r="7" spans="1:44" x14ac:dyDescent="0.3">
      <c r="B7" s="157"/>
      <c r="C7" s="180"/>
      <c r="D7" s="26"/>
      <c r="E7" s="3"/>
      <c r="F7" s="3"/>
      <c r="G7" s="3"/>
      <c r="H7" s="3"/>
      <c r="X7" s="15"/>
      <c r="AC7" s="36"/>
      <c r="AD7" s="3"/>
      <c r="AE7" s="37"/>
      <c r="AF7" s="3"/>
      <c r="AG7" s="37"/>
      <c r="AM7" s="3"/>
      <c r="AN7" s="3" t="s">
        <v>212</v>
      </c>
      <c r="AO7" s="3" t="s">
        <v>211</v>
      </c>
      <c r="AP7" s="3"/>
      <c r="AQ7" s="12"/>
      <c r="AR7" s="12"/>
    </row>
    <row r="8" spans="1:44" x14ac:dyDescent="0.3">
      <c r="B8" s="157"/>
      <c r="C8" s="180"/>
      <c r="D8" s="26" t="s">
        <v>226</v>
      </c>
      <c r="E8" s="3">
        <v>170</v>
      </c>
      <c r="F8" s="3">
        <v>22</v>
      </c>
      <c r="G8" s="3">
        <v>176</v>
      </c>
      <c r="H8" s="3">
        <v>19</v>
      </c>
      <c r="I8" s="3" t="s">
        <v>16</v>
      </c>
      <c r="J8" s="3">
        <v>47</v>
      </c>
      <c r="K8" s="3">
        <v>22</v>
      </c>
      <c r="L8" s="3">
        <v>52</v>
      </c>
      <c r="M8" s="3">
        <v>19</v>
      </c>
      <c r="N8" s="152" t="s">
        <v>191</v>
      </c>
      <c r="O8" s="152">
        <v>131</v>
      </c>
      <c r="P8" s="152">
        <v>19.100000000000001</v>
      </c>
      <c r="Q8" s="152">
        <v>119</v>
      </c>
      <c r="R8" s="152">
        <v>16.2</v>
      </c>
      <c r="S8" s="152" t="s">
        <v>200</v>
      </c>
      <c r="T8" s="152">
        <v>138</v>
      </c>
      <c r="U8" s="152">
        <v>29</v>
      </c>
      <c r="V8" s="152">
        <v>143</v>
      </c>
      <c r="W8" s="152">
        <v>21</v>
      </c>
      <c r="X8" s="181" t="s">
        <v>191</v>
      </c>
      <c r="Y8" s="152">
        <v>132</v>
      </c>
      <c r="Z8" s="152">
        <v>18.600000000000001</v>
      </c>
      <c r="AA8" s="152">
        <v>202</v>
      </c>
      <c r="AB8" s="152">
        <v>17.3</v>
      </c>
      <c r="AC8" s="36" t="s">
        <v>16</v>
      </c>
      <c r="AD8" s="3">
        <v>135</v>
      </c>
      <c r="AE8" s="37">
        <v>18.100000000000001</v>
      </c>
      <c r="AF8" s="3">
        <v>192</v>
      </c>
      <c r="AG8" s="37">
        <v>15.1</v>
      </c>
      <c r="AH8" s="152" t="s">
        <v>207</v>
      </c>
      <c r="AI8" s="159">
        <v>164</v>
      </c>
      <c r="AJ8" s="165">
        <v>18.8</v>
      </c>
      <c r="AK8" s="159">
        <v>160</v>
      </c>
      <c r="AL8" s="167">
        <v>16.399999999999999</v>
      </c>
      <c r="AM8" s="152" t="s">
        <v>207</v>
      </c>
      <c r="AN8" s="152">
        <v>772</v>
      </c>
      <c r="AO8" s="162">
        <v>15.4</v>
      </c>
    </row>
    <row r="9" spans="1:44" x14ac:dyDescent="0.3">
      <c r="B9" s="157"/>
      <c r="C9" s="180"/>
      <c r="D9" s="164" t="s">
        <v>218</v>
      </c>
      <c r="E9" s="152">
        <v>190</v>
      </c>
      <c r="F9" s="152">
        <v>23</v>
      </c>
      <c r="G9" s="152">
        <v>185</v>
      </c>
      <c r="H9" s="152">
        <v>21</v>
      </c>
      <c r="I9" s="152" t="s">
        <v>181</v>
      </c>
      <c r="J9" s="152">
        <v>221</v>
      </c>
      <c r="K9" s="152">
        <v>22</v>
      </c>
      <c r="L9" s="152">
        <v>259</v>
      </c>
      <c r="M9" s="152">
        <v>20</v>
      </c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81"/>
      <c r="Y9" s="152"/>
      <c r="Z9" s="152"/>
      <c r="AA9" s="152"/>
      <c r="AB9" s="152"/>
      <c r="AC9" s="36" t="s">
        <v>17</v>
      </c>
      <c r="AD9" s="3">
        <v>77</v>
      </c>
      <c r="AE9" s="37">
        <v>16.8</v>
      </c>
      <c r="AF9" s="3">
        <v>137</v>
      </c>
      <c r="AG9" s="37">
        <v>17.100000000000001</v>
      </c>
      <c r="AH9" s="152"/>
      <c r="AI9" s="159"/>
      <c r="AJ9" s="165"/>
      <c r="AK9" s="159"/>
      <c r="AL9" s="167"/>
      <c r="AM9" s="152"/>
      <c r="AN9" s="152"/>
      <c r="AO9" s="162"/>
    </row>
    <row r="10" spans="1:44" x14ac:dyDescent="0.3">
      <c r="B10" s="157"/>
      <c r="C10" s="180"/>
      <c r="D10" s="164"/>
      <c r="E10" s="152"/>
      <c r="F10" s="152"/>
      <c r="G10" s="152"/>
      <c r="H10" s="152"/>
      <c r="I10" s="152"/>
      <c r="J10" s="152"/>
      <c r="K10" s="152"/>
      <c r="L10" s="152"/>
      <c r="M10" s="152"/>
      <c r="N10" s="152" t="s">
        <v>248</v>
      </c>
      <c r="O10" s="152">
        <v>350</v>
      </c>
      <c r="P10" s="152">
        <v>17.600000000000001</v>
      </c>
      <c r="Q10" s="152">
        <v>394</v>
      </c>
      <c r="R10" s="152">
        <v>16.5</v>
      </c>
      <c r="S10" s="152" t="s">
        <v>201</v>
      </c>
      <c r="T10" s="152">
        <v>136</v>
      </c>
      <c r="U10" s="152">
        <v>26</v>
      </c>
      <c r="V10" s="152">
        <v>169</v>
      </c>
      <c r="W10" s="152">
        <v>24</v>
      </c>
      <c r="X10" s="181" t="s">
        <v>192</v>
      </c>
      <c r="Y10" s="152">
        <v>183</v>
      </c>
      <c r="Z10" s="152">
        <v>21.3</v>
      </c>
      <c r="AA10" s="152">
        <v>247</v>
      </c>
      <c r="AB10" s="152">
        <v>18.5</v>
      </c>
      <c r="AC10" s="36" t="s">
        <v>18</v>
      </c>
      <c r="AD10" s="3">
        <v>85</v>
      </c>
      <c r="AE10" s="37">
        <v>17.7</v>
      </c>
      <c r="AF10" s="3">
        <v>158</v>
      </c>
      <c r="AG10" s="37">
        <v>18.100000000000001</v>
      </c>
      <c r="AH10" s="152"/>
      <c r="AI10" s="159"/>
      <c r="AJ10" s="165"/>
      <c r="AK10" s="159"/>
      <c r="AL10" s="167"/>
      <c r="AM10" s="152"/>
      <c r="AN10" s="152"/>
      <c r="AO10" s="162"/>
    </row>
    <row r="11" spans="1:44" x14ac:dyDescent="0.3">
      <c r="B11" s="157"/>
      <c r="C11" s="180"/>
      <c r="D11" s="164" t="s">
        <v>219</v>
      </c>
      <c r="E11" s="152">
        <v>253</v>
      </c>
      <c r="F11" s="152">
        <v>24</v>
      </c>
      <c r="G11" s="152">
        <v>289</v>
      </c>
      <c r="H11" s="152">
        <v>21</v>
      </c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81"/>
      <c r="Y11" s="152"/>
      <c r="Z11" s="152"/>
      <c r="AA11" s="152"/>
      <c r="AB11" s="152"/>
      <c r="AC11" s="36" t="s">
        <v>19</v>
      </c>
      <c r="AD11" s="3">
        <v>84</v>
      </c>
      <c r="AE11" s="37">
        <v>19.7</v>
      </c>
      <c r="AF11" s="3">
        <v>160</v>
      </c>
      <c r="AG11" s="37">
        <v>17.8</v>
      </c>
      <c r="AH11" s="152" t="s">
        <v>208</v>
      </c>
      <c r="AI11" s="159">
        <v>157</v>
      </c>
      <c r="AJ11" s="165">
        <v>19.5</v>
      </c>
      <c r="AK11" s="159">
        <v>181</v>
      </c>
      <c r="AL11" s="167">
        <v>18.7</v>
      </c>
      <c r="AM11" s="158" t="s">
        <v>208</v>
      </c>
      <c r="AN11" s="152">
        <v>692</v>
      </c>
      <c r="AO11" s="162">
        <v>16.100000000000001</v>
      </c>
    </row>
    <row r="12" spans="1:44" x14ac:dyDescent="0.3">
      <c r="B12" s="157"/>
      <c r="C12" s="180"/>
      <c r="D12" s="164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 t="s">
        <v>202</v>
      </c>
      <c r="T12" s="152">
        <v>179</v>
      </c>
      <c r="U12" s="152">
        <v>25</v>
      </c>
      <c r="V12" s="152">
        <v>256</v>
      </c>
      <c r="W12" s="152">
        <v>22</v>
      </c>
      <c r="X12" s="181"/>
      <c r="Y12" s="152"/>
      <c r="Z12" s="152"/>
      <c r="AA12" s="152"/>
      <c r="AB12" s="152"/>
      <c r="AC12" s="36" t="s">
        <v>20</v>
      </c>
      <c r="AD12" s="3">
        <v>69</v>
      </c>
      <c r="AE12" s="37">
        <v>19.3</v>
      </c>
      <c r="AF12" s="3">
        <v>167</v>
      </c>
      <c r="AG12" s="37">
        <v>17.3</v>
      </c>
      <c r="AH12" s="152"/>
      <c r="AI12" s="159"/>
      <c r="AJ12" s="165"/>
      <c r="AK12" s="159"/>
      <c r="AL12" s="167"/>
      <c r="AM12" s="158"/>
      <c r="AN12" s="152"/>
      <c r="AO12" s="162"/>
    </row>
    <row r="13" spans="1:44" x14ac:dyDescent="0.3">
      <c r="B13" s="157"/>
      <c r="C13" s="180"/>
      <c r="D13" s="164" t="s">
        <v>220</v>
      </c>
      <c r="E13" s="152">
        <v>297</v>
      </c>
      <c r="F13" s="152">
        <v>25</v>
      </c>
      <c r="G13" s="152">
        <v>318</v>
      </c>
      <c r="H13" s="152">
        <v>21</v>
      </c>
      <c r="I13" s="152" t="s">
        <v>182</v>
      </c>
      <c r="J13" s="152">
        <v>308</v>
      </c>
      <c r="K13" s="152">
        <v>23</v>
      </c>
      <c r="L13" s="152">
        <v>317</v>
      </c>
      <c r="M13" s="152">
        <v>22</v>
      </c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81" t="s">
        <v>182</v>
      </c>
      <c r="Y13" s="152">
        <v>308</v>
      </c>
      <c r="Z13" s="152">
        <v>21.8</v>
      </c>
      <c r="AA13" s="152">
        <v>358</v>
      </c>
      <c r="AB13" s="152">
        <v>19.3</v>
      </c>
      <c r="AC13" s="36" t="s">
        <v>21</v>
      </c>
      <c r="AD13" s="3">
        <v>67</v>
      </c>
      <c r="AE13" s="37">
        <v>20.100000000000001</v>
      </c>
      <c r="AF13" s="3">
        <v>168</v>
      </c>
      <c r="AG13" s="37">
        <v>16.600000000000001</v>
      </c>
      <c r="AH13" s="152"/>
      <c r="AI13" s="159"/>
      <c r="AJ13" s="165"/>
      <c r="AK13" s="159"/>
      <c r="AL13" s="167"/>
      <c r="AM13" s="158"/>
      <c r="AN13" s="152"/>
      <c r="AO13" s="162"/>
    </row>
    <row r="14" spans="1:44" x14ac:dyDescent="0.3">
      <c r="B14" s="157"/>
      <c r="C14" s="180"/>
      <c r="D14" s="164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 t="s">
        <v>203</v>
      </c>
      <c r="T14" s="152">
        <v>192</v>
      </c>
      <c r="U14" s="152">
        <v>26</v>
      </c>
      <c r="V14" s="152">
        <v>193</v>
      </c>
      <c r="W14" s="152">
        <v>22</v>
      </c>
      <c r="X14" s="181"/>
      <c r="Y14" s="152"/>
      <c r="Z14" s="152"/>
      <c r="AA14" s="152"/>
      <c r="AB14" s="152"/>
      <c r="AC14" s="36" t="s">
        <v>22</v>
      </c>
      <c r="AD14" s="3">
        <v>73</v>
      </c>
      <c r="AE14" s="37">
        <v>20.399999999999999</v>
      </c>
      <c r="AF14" s="3">
        <v>136</v>
      </c>
      <c r="AG14" s="37">
        <v>17.600000000000001</v>
      </c>
      <c r="AH14" s="158" t="s">
        <v>209</v>
      </c>
      <c r="AI14" s="159">
        <v>149</v>
      </c>
      <c r="AJ14" s="167">
        <v>21.6</v>
      </c>
      <c r="AK14" s="159">
        <v>200</v>
      </c>
      <c r="AL14" s="167">
        <v>18.5</v>
      </c>
      <c r="AM14" s="152" t="s">
        <v>209</v>
      </c>
      <c r="AN14" s="152">
        <v>749</v>
      </c>
      <c r="AO14" s="162">
        <v>15.8</v>
      </c>
    </row>
    <row r="15" spans="1:44" x14ac:dyDescent="0.3">
      <c r="B15" s="157"/>
      <c r="C15" s="180"/>
      <c r="D15" s="164" t="s">
        <v>221</v>
      </c>
      <c r="E15" s="152">
        <v>292</v>
      </c>
      <c r="F15" s="152">
        <v>25</v>
      </c>
      <c r="G15" s="152">
        <v>322</v>
      </c>
      <c r="H15" s="152">
        <v>22</v>
      </c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81"/>
      <c r="Y15" s="152"/>
      <c r="Z15" s="152"/>
      <c r="AA15" s="152"/>
      <c r="AB15" s="152"/>
      <c r="AC15" s="36" t="s">
        <v>23</v>
      </c>
      <c r="AD15" s="3">
        <v>75</v>
      </c>
      <c r="AE15" s="37">
        <v>19.2</v>
      </c>
      <c r="AF15" s="3">
        <v>160</v>
      </c>
      <c r="AG15" s="37">
        <v>18.100000000000001</v>
      </c>
      <c r="AH15" s="158"/>
      <c r="AI15" s="159"/>
      <c r="AJ15" s="167"/>
      <c r="AK15" s="159"/>
      <c r="AL15" s="167"/>
      <c r="AM15" s="152"/>
      <c r="AN15" s="152"/>
      <c r="AO15" s="162"/>
    </row>
    <row r="16" spans="1:44" x14ac:dyDescent="0.3">
      <c r="B16" s="157"/>
      <c r="C16" s="180"/>
      <c r="D16" s="164"/>
      <c r="E16" s="152"/>
      <c r="F16" s="152"/>
      <c r="G16" s="152"/>
      <c r="H16" s="152"/>
      <c r="I16" s="152"/>
      <c r="J16" s="152"/>
      <c r="K16" s="152"/>
      <c r="L16" s="152"/>
      <c r="M16" s="152"/>
      <c r="N16" s="152" t="s">
        <v>249</v>
      </c>
      <c r="O16" s="152">
        <v>151</v>
      </c>
      <c r="P16" s="152">
        <v>16.7</v>
      </c>
      <c r="Q16" s="152">
        <v>167</v>
      </c>
      <c r="R16" s="152">
        <v>14.8</v>
      </c>
      <c r="S16" s="152" t="s">
        <v>204</v>
      </c>
      <c r="T16" s="152">
        <v>217</v>
      </c>
      <c r="U16" s="152">
        <v>27</v>
      </c>
      <c r="V16" s="152">
        <v>164</v>
      </c>
      <c r="W16" s="152">
        <v>22</v>
      </c>
      <c r="X16" s="181"/>
      <c r="Y16" s="152"/>
      <c r="Z16" s="152"/>
      <c r="AA16" s="152"/>
      <c r="AB16" s="152"/>
      <c r="AC16" s="36" t="s">
        <v>24</v>
      </c>
      <c r="AD16" s="3">
        <v>85</v>
      </c>
      <c r="AE16" s="37">
        <v>20.6</v>
      </c>
      <c r="AF16" s="3">
        <v>187</v>
      </c>
      <c r="AG16" s="37">
        <v>17</v>
      </c>
      <c r="AH16" s="158"/>
      <c r="AI16" s="159"/>
      <c r="AJ16" s="167"/>
      <c r="AK16" s="159"/>
      <c r="AL16" s="167"/>
      <c r="AM16" s="152"/>
      <c r="AN16" s="152"/>
      <c r="AO16" s="162"/>
    </row>
    <row r="17" spans="1:45" x14ac:dyDescent="0.3">
      <c r="B17" s="157"/>
      <c r="C17" s="180"/>
      <c r="D17" s="164" t="s">
        <v>210</v>
      </c>
      <c r="E17" s="152">
        <v>262</v>
      </c>
      <c r="F17" s="152">
        <v>24</v>
      </c>
      <c r="G17" s="152">
        <v>262</v>
      </c>
      <c r="H17" s="152">
        <v>21</v>
      </c>
      <c r="I17" s="152" t="s">
        <v>183</v>
      </c>
      <c r="J17" s="152">
        <v>204</v>
      </c>
      <c r="K17" s="152">
        <v>22</v>
      </c>
      <c r="L17" s="152">
        <v>247</v>
      </c>
      <c r="M17" s="152">
        <v>21</v>
      </c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81" t="s">
        <v>193</v>
      </c>
      <c r="Y17" s="152">
        <v>169</v>
      </c>
      <c r="Z17" s="152">
        <v>22.5</v>
      </c>
      <c r="AA17" s="152">
        <v>198</v>
      </c>
      <c r="AB17" s="152">
        <v>20</v>
      </c>
      <c r="AC17" s="36" t="s">
        <v>25</v>
      </c>
      <c r="AD17" s="3">
        <v>83</v>
      </c>
      <c r="AE17" s="37">
        <v>19.5</v>
      </c>
      <c r="AF17" s="3">
        <v>194</v>
      </c>
      <c r="AG17" s="37">
        <v>17.8</v>
      </c>
      <c r="AM17" s="152" t="s">
        <v>210</v>
      </c>
      <c r="AN17" s="152">
        <v>300</v>
      </c>
      <c r="AO17" s="162">
        <v>15.1</v>
      </c>
    </row>
    <row r="18" spans="1:45" x14ac:dyDescent="0.3">
      <c r="B18" s="157"/>
      <c r="C18" s="180"/>
      <c r="D18" s="164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3"/>
      <c r="T18" s="3"/>
      <c r="U18" s="3"/>
      <c r="V18" s="3"/>
      <c r="W18" s="3"/>
      <c r="X18" s="181"/>
      <c r="Y18" s="152"/>
      <c r="Z18" s="152"/>
      <c r="AA18" s="152"/>
      <c r="AB18" s="152"/>
      <c r="AC18" s="36" t="s">
        <v>26</v>
      </c>
      <c r="AD18" s="3">
        <v>74</v>
      </c>
      <c r="AE18" s="37">
        <v>19.600000000000001</v>
      </c>
      <c r="AF18" s="3">
        <v>147</v>
      </c>
      <c r="AG18" s="37">
        <v>16.600000000000001</v>
      </c>
      <c r="AM18" s="152"/>
      <c r="AN18" s="152"/>
      <c r="AO18" s="162"/>
    </row>
    <row r="19" spans="1:45" x14ac:dyDescent="0.3">
      <c r="A19" s="53" t="s">
        <v>34</v>
      </c>
      <c r="B19" s="53"/>
      <c r="C19" s="53"/>
      <c r="D19" s="16"/>
      <c r="E19" s="16">
        <v>1464</v>
      </c>
      <c r="F19" s="16">
        <v>24</v>
      </c>
      <c r="G19" s="16">
        <v>1552</v>
      </c>
      <c r="H19" s="16">
        <v>21</v>
      </c>
      <c r="I19" s="16"/>
      <c r="J19" s="16">
        <v>780</v>
      </c>
      <c r="K19" s="16">
        <v>22</v>
      </c>
      <c r="L19" s="16">
        <v>875</v>
      </c>
      <c r="M19" s="16">
        <v>20</v>
      </c>
      <c r="N19" s="16"/>
      <c r="O19" s="27">
        <v>632</v>
      </c>
      <c r="P19" s="16">
        <v>17.7</v>
      </c>
      <c r="Q19" s="27">
        <v>680</v>
      </c>
      <c r="R19" s="16">
        <v>16</v>
      </c>
      <c r="S19" s="16"/>
      <c r="T19" s="16">
        <v>862</v>
      </c>
      <c r="U19" s="16">
        <v>26</v>
      </c>
      <c r="V19" s="16">
        <v>925</v>
      </c>
      <c r="W19" s="16">
        <v>22</v>
      </c>
      <c r="X19" s="56"/>
      <c r="Y19" s="56">
        <v>792</v>
      </c>
      <c r="Z19" s="56">
        <v>21.3</v>
      </c>
      <c r="AA19" s="56">
        <v>1005</v>
      </c>
      <c r="AB19" s="56">
        <v>18.8</v>
      </c>
      <c r="AC19" s="56"/>
      <c r="AD19" s="56">
        <f>SUM(AD8:AD18)</f>
        <v>907</v>
      </c>
      <c r="AE19" s="57">
        <f>(AD8*AE8+AD9*AE9+AD10*AE10+AD11*AE11+AD12*AE12+AD13*AE13+AD14*AE14+AD15*AE15+AD16*AE16+AD17*AE17+AD18*AE18)/SUM(AD8:AD18)</f>
        <v>19.100220507166483</v>
      </c>
      <c r="AF19" s="56">
        <f>SUM(AF8:AF18)</f>
        <v>1806</v>
      </c>
      <c r="AG19" s="57">
        <f>(AF8*AG8+AF9*AG9+AF10*AG10+AF11*AG11+AF12*AG12+AF13*AG13+AF14*AG14+AF15*AG15+AF16*AG16+AF17*AG17+AF18*AG18)/SUM(AF8:AF18)</f>
        <v>17.159246954595794</v>
      </c>
      <c r="AH19" s="16"/>
      <c r="AI19" s="16"/>
      <c r="AJ19" s="16">
        <v>20.100000000000001</v>
      </c>
      <c r="AK19" s="16"/>
      <c r="AL19" s="16">
        <v>18</v>
      </c>
      <c r="AM19" s="56"/>
      <c r="AN19" s="56">
        <v>1044</v>
      </c>
      <c r="AO19" s="57">
        <v>17.2</v>
      </c>
      <c r="AP19" s="16">
        <v>1469</v>
      </c>
      <c r="AQ19" s="28">
        <v>14.6</v>
      </c>
      <c r="AR19" s="16" t="s">
        <v>213</v>
      </c>
      <c r="AS19" s="28">
        <v>15.7</v>
      </c>
    </row>
    <row r="20" spans="1:45" s="12" customFormat="1" x14ac:dyDescent="0.3">
      <c r="F20" s="8"/>
      <c r="H20" s="8"/>
      <c r="M20" s="8"/>
      <c r="P20" s="8"/>
      <c r="Q20" s="8"/>
      <c r="R20" s="8"/>
      <c r="U20" s="8"/>
      <c r="W20" s="8"/>
      <c r="Z20" s="8"/>
      <c r="AB20" s="8"/>
      <c r="AJ20" s="8"/>
      <c r="AL20" s="8"/>
      <c r="AS20" s="8"/>
    </row>
    <row r="21" spans="1:45" x14ac:dyDescent="0.3">
      <c r="A21" s="2" t="s">
        <v>54</v>
      </c>
      <c r="B21" s="3"/>
      <c r="C21" s="3"/>
      <c r="D21" s="152" t="s">
        <v>1</v>
      </c>
      <c r="E21" s="152"/>
      <c r="F21" s="152"/>
      <c r="G21" s="152"/>
      <c r="H21" s="152"/>
      <c r="I21" s="152" t="s">
        <v>2</v>
      </c>
      <c r="J21" s="152"/>
      <c r="K21" s="152"/>
      <c r="L21" s="152"/>
      <c r="M21" s="152"/>
      <c r="N21" s="152" t="s">
        <v>3</v>
      </c>
      <c r="O21" s="152"/>
      <c r="P21" s="152"/>
      <c r="Q21" s="152"/>
      <c r="R21" s="152"/>
      <c r="S21" s="152" t="s">
        <v>4</v>
      </c>
      <c r="T21" s="152"/>
      <c r="U21" s="152"/>
      <c r="V21" s="152"/>
      <c r="W21" s="152"/>
      <c r="X21" s="152" t="s">
        <v>5</v>
      </c>
      <c r="Y21" s="152"/>
      <c r="Z21" s="152"/>
      <c r="AA21" s="152"/>
      <c r="AB21" s="152"/>
      <c r="AC21" s="152" t="s">
        <v>6</v>
      </c>
      <c r="AD21" s="152"/>
      <c r="AE21" s="152"/>
      <c r="AF21" s="152"/>
      <c r="AG21" s="152"/>
      <c r="AH21" s="152" t="s">
        <v>7</v>
      </c>
      <c r="AI21" s="152"/>
      <c r="AJ21" s="152"/>
      <c r="AK21" s="152"/>
      <c r="AL21" s="152"/>
      <c r="AM21" s="152" t="s">
        <v>8</v>
      </c>
      <c r="AN21" s="152"/>
      <c r="AO21" s="152"/>
      <c r="AP21" s="152"/>
      <c r="AQ21" s="152"/>
      <c r="AR21" s="12"/>
      <c r="AS21" s="8"/>
    </row>
    <row r="22" spans="1:45" x14ac:dyDescent="0.3">
      <c r="A22" s="3"/>
      <c r="B22" s="3"/>
      <c r="C22" s="3"/>
      <c r="D22" s="55" t="s">
        <v>37</v>
      </c>
      <c r="E22" s="55" t="s">
        <v>11</v>
      </c>
      <c r="F22" s="55" t="s">
        <v>27</v>
      </c>
      <c r="G22" s="55" t="s">
        <v>11</v>
      </c>
      <c r="H22" s="55" t="s">
        <v>28</v>
      </c>
      <c r="I22" s="3" t="s">
        <v>37</v>
      </c>
      <c r="J22" s="3" t="s">
        <v>11</v>
      </c>
      <c r="K22" s="3" t="s">
        <v>27</v>
      </c>
      <c r="L22" s="3" t="s">
        <v>11</v>
      </c>
      <c r="M22" s="3" t="s">
        <v>28</v>
      </c>
      <c r="N22" s="3" t="s">
        <v>37</v>
      </c>
      <c r="O22" s="3" t="s">
        <v>11</v>
      </c>
      <c r="P22" s="3" t="s">
        <v>27</v>
      </c>
      <c r="Q22" s="3" t="s">
        <v>11</v>
      </c>
      <c r="R22" s="3" t="s">
        <v>28</v>
      </c>
      <c r="S22" s="3" t="s">
        <v>37</v>
      </c>
      <c r="T22" s="3" t="s">
        <v>11</v>
      </c>
      <c r="U22" s="3" t="s">
        <v>27</v>
      </c>
      <c r="V22" s="3" t="s">
        <v>11</v>
      </c>
      <c r="W22" s="3" t="s">
        <v>28</v>
      </c>
      <c r="X22" s="55" t="s">
        <v>37</v>
      </c>
      <c r="Y22" s="55" t="s">
        <v>11</v>
      </c>
      <c r="Z22" s="55" t="s">
        <v>27</v>
      </c>
      <c r="AA22" s="55" t="s">
        <v>11</v>
      </c>
      <c r="AB22" s="55" t="s">
        <v>28</v>
      </c>
      <c r="AC22" s="55" t="s">
        <v>37</v>
      </c>
      <c r="AD22" s="55" t="s">
        <v>11</v>
      </c>
      <c r="AE22" s="55" t="s">
        <v>27</v>
      </c>
      <c r="AF22" s="55" t="s">
        <v>11</v>
      </c>
      <c r="AG22" s="55" t="s">
        <v>28</v>
      </c>
      <c r="AH22" s="3" t="s">
        <v>37</v>
      </c>
      <c r="AI22" s="3" t="s">
        <v>11</v>
      </c>
      <c r="AJ22" s="3" t="s">
        <v>27</v>
      </c>
      <c r="AK22" s="3" t="s">
        <v>11</v>
      </c>
      <c r="AL22" s="3" t="s">
        <v>28</v>
      </c>
      <c r="AM22" s="55" t="s">
        <v>37</v>
      </c>
      <c r="AN22" s="55" t="s">
        <v>11</v>
      </c>
      <c r="AO22" s="55" t="s">
        <v>27</v>
      </c>
      <c r="AP22" s="55" t="s">
        <v>11</v>
      </c>
      <c r="AQ22" s="3" t="s">
        <v>28</v>
      </c>
    </row>
    <row r="23" spans="1:45" x14ac:dyDescent="0.3">
      <c r="D23" s="25" t="s">
        <v>222</v>
      </c>
      <c r="E23" s="3">
        <v>66</v>
      </c>
      <c r="F23" s="37">
        <f>F87/10</f>
        <v>2.6</v>
      </c>
      <c r="G23" s="3">
        <v>64</v>
      </c>
      <c r="H23" s="37">
        <f>H87/10</f>
        <v>2.6</v>
      </c>
      <c r="I23" s="102" t="s">
        <v>311</v>
      </c>
      <c r="J23" s="103">
        <v>239</v>
      </c>
      <c r="K23" s="103">
        <v>2.4</v>
      </c>
      <c r="L23" s="103">
        <v>228</v>
      </c>
      <c r="M23" s="103">
        <v>2.4</v>
      </c>
      <c r="X23" s="3"/>
      <c r="Y23" s="3"/>
      <c r="Z23" s="3"/>
      <c r="AA23" s="3"/>
      <c r="AB23" s="3"/>
      <c r="AC23" s="36" t="s">
        <v>12</v>
      </c>
      <c r="AD23" s="3">
        <v>277</v>
      </c>
      <c r="AE23" s="37">
        <f>AE3/Energy!AC3</f>
        <v>2.3244147157190636</v>
      </c>
      <c r="AF23" s="3">
        <v>302</v>
      </c>
      <c r="AG23" s="37">
        <f>AG3/Energy!AE3</f>
        <v>2.2974994656977987</v>
      </c>
      <c r="AM23" s="3"/>
      <c r="AN23" s="3" t="s">
        <v>212</v>
      </c>
      <c r="AO23" s="3" t="s">
        <v>211</v>
      </c>
      <c r="AP23" s="3" t="s">
        <v>217</v>
      </c>
    </row>
    <row r="24" spans="1:45" x14ac:dyDescent="0.3">
      <c r="D24" s="26" t="s">
        <v>223</v>
      </c>
      <c r="E24" s="3">
        <v>150</v>
      </c>
      <c r="F24" s="37">
        <f t="shared" ref="F24:H26" si="0">F88/10</f>
        <v>2.4</v>
      </c>
      <c r="G24" s="3">
        <v>141</v>
      </c>
      <c r="H24" s="37">
        <f t="shared" si="0"/>
        <v>2.5</v>
      </c>
      <c r="I24" s="104" t="s">
        <v>312</v>
      </c>
      <c r="J24" s="105">
        <v>184</v>
      </c>
      <c r="K24" s="105">
        <v>2.4</v>
      </c>
      <c r="L24" s="105">
        <v>164</v>
      </c>
      <c r="M24" s="105">
        <v>2.4</v>
      </c>
      <c r="X24" s="31" t="s">
        <v>196</v>
      </c>
      <c r="Y24" s="3">
        <v>490</v>
      </c>
      <c r="Z24" s="3">
        <v>2</v>
      </c>
      <c r="AA24" s="3">
        <v>559</v>
      </c>
      <c r="AB24" s="3">
        <v>2.1</v>
      </c>
      <c r="AC24" s="36" t="s">
        <v>13</v>
      </c>
      <c r="AD24" s="3">
        <v>168</v>
      </c>
      <c r="AE24" s="37">
        <f>AE4/Energy!AC4</f>
        <v>2.1205021139573543</v>
      </c>
      <c r="AF24" s="3">
        <v>179</v>
      </c>
      <c r="AG24" s="37">
        <f>AG4/Energy!AE4</f>
        <v>2.1843145412939462</v>
      </c>
      <c r="AM24" s="39" t="s">
        <v>214</v>
      </c>
      <c r="AN24" s="3">
        <v>1503</v>
      </c>
      <c r="AO24" s="37">
        <f>AO4/Energy!AM4</f>
        <v>1.9872964882821056</v>
      </c>
      <c r="AP24" s="162">
        <f>AP4/Energy!AN4</f>
        <v>1.8508794959306905</v>
      </c>
      <c r="AQ24" s="5"/>
    </row>
    <row r="25" spans="1:45" x14ac:dyDescent="0.3">
      <c r="D25" s="26" t="s">
        <v>224</v>
      </c>
      <c r="E25" s="3">
        <v>134</v>
      </c>
      <c r="F25" s="37">
        <f t="shared" si="0"/>
        <v>2.1</v>
      </c>
      <c r="G25" s="3">
        <v>135</v>
      </c>
      <c r="H25" s="37">
        <f t="shared" si="0"/>
        <v>2.2000000000000002</v>
      </c>
      <c r="X25" s="32" t="s">
        <v>198</v>
      </c>
      <c r="Y25" s="33">
        <v>476</v>
      </c>
      <c r="Z25" s="33">
        <v>2</v>
      </c>
      <c r="AA25" s="33">
        <v>574</v>
      </c>
      <c r="AB25" s="33">
        <v>2.2000000000000002</v>
      </c>
      <c r="AC25" s="36" t="s">
        <v>14</v>
      </c>
      <c r="AD25" s="3">
        <v>93</v>
      </c>
      <c r="AE25" s="37">
        <f>AE5/Energy!AC5</f>
        <v>1.9581931763575204</v>
      </c>
      <c r="AF25" s="3">
        <v>89</v>
      </c>
      <c r="AG25" s="37">
        <f>AG5/Energy!AE5</f>
        <v>2.1220317707010175</v>
      </c>
      <c r="AM25" s="40" t="s">
        <v>215</v>
      </c>
      <c r="AN25" s="3">
        <v>1620</v>
      </c>
      <c r="AO25" s="37">
        <f>AO5/Energy!AM5</f>
        <v>1.9324363011737762</v>
      </c>
      <c r="AP25" s="162"/>
      <c r="AQ25" s="5"/>
    </row>
    <row r="26" spans="1:45" x14ac:dyDescent="0.3">
      <c r="D26" s="26" t="s">
        <v>225</v>
      </c>
      <c r="E26" s="3">
        <v>117</v>
      </c>
      <c r="F26" s="37">
        <f t="shared" si="0"/>
        <v>2</v>
      </c>
      <c r="G26" s="3">
        <v>123</v>
      </c>
      <c r="H26" s="37">
        <f t="shared" si="0"/>
        <v>2.1</v>
      </c>
      <c r="X26" s="32" t="s">
        <v>197</v>
      </c>
      <c r="Y26" s="3">
        <v>423</v>
      </c>
      <c r="Z26" s="3">
        <v>1.9</v>
      </c>
      <c r="AA26" s="3">
        <v>577</v>
      </c>
      <c r="AB26" s="3">
        <v>2.2000000000000002</v>
      </c>
      <c r="AC26" s="36" t="s">
        <v>15</v>
      </c>
      <c r="AD26" s="3">
        <v>80</v>
      </c>
      <c r="AE26" s="37">
        <f>AE6/Energy!AC6</f>
        <v>2.1774167725133151</v>
      </c>
      <c r="AF26" s="3">
        <v>117</v>
      </c>
      <c r="AG26" s="37">
        <f>AG6/Energy!AE6</f>
        <v>2.1963942527683722</v>
      </c>
      <c r="AM26" s="3" t="s">
        <v>216</v>
      </c>
      <c r="AN26" s="3">
        <v>1500</v>
      </c>
      <c r="AO26" s="37">
        <f>AO6/Energy!AM6</f>
        <v>1.6556450643260789</v>
      </c>
      <c r="AP26" s="162"/>
      <c r="AQ26" s="12"/>
      <c r="AR26" s="8"/>
    </row>
    <row r="27" spans="1:45" x14ac:dyDescent="0.3">
      <c r="D27" s="26"/>
      <c r="E27" s="3"/>
      <c r="F27" s="37"/>
      <c r="G27" s="3"/>
      <c r="H27" s="37"/>
      <c r="X27" s="38"/>
      <c r="Y27" s="3"/>
      <c r="Z27" s="3"/>
      <c r="AA27" s="3"/>
      <c r="AB27" s="3"/>
      <c r="AC27" s="36"/>
      <c r="AD27" s="3"/>
      <c r="AE27" s="37"/>
      <c r="AF27" s="3"/>
      <c r="AG27" s="37"/>
      <c r="AM27" s="3"/>
      <c r="AN27" s="3" t="s">
        <v>212</v>
      </c>
      <c r="AO27" s="3" t="s">
        <v>211</v>
      </c>
    </row>
    <row r="28" spans="1:45" x14ac:dyDescent="0.3">
      <c r="D28" s="26" t="s">
        <v>226</v>
      </c>
      <c r="E28" s="3">
        <v>170</v>
      </c>
      <c r="F28" s="37">
        <f>F92/10</f>
        <v>2</v>
      </c>
      <c r="G28" s="3">
        <v>176</v>
      </c>
      <c r="H28" s="37">
        <f>H92/10</f>
        <v>2.4</v>
      </c>
      <c r="I28" s="3" t="s">
        <v>16</v>
      </c>
      <c r="J28" s="3">
        <v>47</v>
      </c>
      <c r="K28" s="3">
        <v>2.2000000000000002</v>
      </c>
      <c r="L28" s="3">
        <v>52</v>
      </c>
      <c r="M28" s="3">
        <v>2.8</v>
      </c>
      <c r="N28" s="152" t="s">
        <v>191</v>
      </c>
      <c r="O28" s="152">
        <v>131</v>
      </c>
      <c r="P28" s="162">
        <f>P8/Energy!N8</f>
        <v>1.7278813099330559</v>
      </c>
      <c r="Q28" s="152">
        <v>119</v>
      </c>
      <c r="R28" s="162">
        <f>R8/Energy!P8</f>
        <v>2.0367110887603723</v>
      </c>
      <c r="S28" s="152" t="s">
        <v>200</v>
      </c>
      <c r="T28" s="152">
        <v>138</v>
      </c>
      <c r="U28" s="162">
        <f>U8/Energy!S8</f>
        <v>2.265625</v>
      </c>
      <c r="V28" s="152">
        <v>143</v>
      </c>
      <c r="W28" s="182">
        <f>W8/Energy!U8</f>
        <v>2.5925925925925926</v>
      </c>
      <c r="X28" s="152" t="s">
        <v>191</v>
      </c>
      <c r="Y28" s="152">
        <v>132</v>
      </c>
      <c r="Z28" s="152">
        <v>2.0099999999999998</v>
      </c>
      <c r="AA28" s="152">
        <v>202</v>
      </c>
      <c r="AB28" s="152">
        <v>2.3199999999999998</v>
      </c>
      <c r="AC28" s="36" t="s">
        <v>16</v>
      </c>
      <c r="AD28" s="3">
        <v>135</v>
      </c>
      <c r="AE28" s="37">
        <f>AE8/Energy!AC8</f>
        <v>1.8625806518003232</v>
      </c>
      <c r="AF28" s="3">
        <v>192</v>
      </c>
      <c r="AG28" s="37">
        <f>AG8/Energy!AE8</f>
        <v>2.2276314818912737</v>
      </c>
      <c r="AH28" s="152" t="s">
        <v>207</v>
      </c>
      <c r="AI28" s="159">
        <v>164</v>
      </c>
      <c r="AJ28" s="167">
        <f>AJ8/Energy!AH8</f>
        <v>1.732593444662661</v>
      </c>
      <c r="AK28" s="159">
        <v>160</v>
      </c>
      <c r="AL28" s="166">
        <f>AL8/Energy!AJ8</f>
        <v>2.1782128772757674</v>
      </c>
      <c r="AM28" s="152" t="s">
        <v>207</v>
      </c>
      <c r="AN28" s="152">
        <v>772</v>
      </c>
      <c r="AO28" s="162">
        <f>AO8/Energy!AM8</f>
        <v>1.8993586581154414</v>
      </c>
    </row>
    <row r="29" spans="1:45" x14ac:dyDescent="0.3">
      <c r="D29" s="164" t="s">
        <v>218</v>
      </c>
      <c r="E29" s="152">
        <v>190</v>
      </c>
      <c r="F29" s="162">
        <f>F93/10</f>
        <v>2.1</v>
      </c>
      <c r="G29" s="152">
        <v>185</v>
      </c>
      <c r="H29" s="162">
        <f>H93/10</f>
        <v>2.4</v>
      </c>
      <c r="I29" s="152" t="s">
        <v>181</v>
      </c>
      <c r="J29" s="152">
        <v>221</v>
      </c>
      <c r="K29" s="152">
        <v>2.2000000000000002</v>
      </c>
      <c r="L29" s="152">
        <v>259</v>
      </c>
      <c r="M29" s="152">
        <v>2.7</v>
      </c>
      <c r="N29" s="152"/>
      <c r="O29" s="152"/>
      <c r="P29" s="162"/>
      <c r="Q29" s="152"/>
      <c r="R29" s="162"/>
      <c r="S29" s="152"/>
      <c r="T29" s="152"/>
      <c r="U29" s="162"/>
      <c r="V29" s="152"/>
      <c r="W29" s="182"/>
      <c r="X29" s="152"/>
      <c r="Y29" s="152"/>
      <c r="Z29" s="152"/>
      <c r="AA29" s="152"/>
      <c r="AB29" s="152"/>
      <c r="AC29" s="36" t="s">
        <v>17</v>
      </c>
      <c r="AD29" s="3">
        <v>77</v>
      </c>
      <c r="AE29" s="37">
        <f>AE9/Energy!AC9</f>
        <v>1.7684955156006568</v>
      </c>
      <c r="AF29" s="3">
        <v>137</v>
      </c>
      <c r="AG29" s="37">
        <f>AG9/Energy!AE9</f>
        <v>2.2551631366549731</v>
      </c>
      <c r="AH29" s="152"/>
      <c r="AI29" s="159"/>
      <c r="AJ29" s="167"/>
      <c r="AK29" s="159"/>
      <c r="AL29" s="166"/>
      <c r="AM29" s="152"/>
      <c r="AN29" s="152"/>
      <c r="AO29" s="162"/>
    </row>
    <row r="30" spans="1:45" x14ac:dyDescent="0.3">
      <c r="D30" s="164"/>
      <c r="E30" s="152"/>
      <c r="F30" s="162"/>
      <c r="G30" s="152"/>
      <c r="H30" s="162"/>
      <c r="I30" s="152"/>
      <c r="J30" s="152"/>
      <c r="K30" s="152"/>
      <c r="L30" s="152"/>
      <c r="M30" s="152"/>
      <c r="N30" s="152" t="s">
        <v>248</v>
      </c>
      <c r="O30" s="152">
        <v>350</v>
      </c>
      <c r="P30" s="162">
        <f>P10/Energy!N10</f>
        <v>1.7479392193862349</v>
      </c>
      <c r="Q30" s="152">
        <v>394</v>
      </c>
      <c r="R30" s="162">
        <f>R10/Energy!P10</f>
        <v>2.1923996811055009</v>
      </c>
      <c r="S30" s="152" t="s">
        <v>201</v>
      </c>
      <c r="T30" s="152">
        <v>136</v>
      </c>
      <c r="U30" s="162">
        <f>U10/Energy!S10</f>
        <v>2.2608695652173911</v>
      </c>
      <c r="V30" s="152">
        <v>169</v>
      </c>
      <c r="W30" s="182">
        <f>W10/Energy!U10</f>
        <v>2.8571428571428572</v>
      </c>
      <c r="X30" s="152" t="s">
        <v>192</v>
      </c>
      <c r="Y30" s="152">
        <v>183</v>
      </c>
      <c r="Z30" s="152">
        <v>2.1800000000000002</v>
      </c>
      <c r="AA30" s="152">
        <v>247</v>
      </c>
      <c r="AB30" s="152">
        <v>2.48</v>
      </c>
      <c r="AC30" s="36" t="s">
        <v>18</v>
      </c>
      <c r="AD30" s="3">
        <v>85</v>
      </c>
      <c r="AE30" s="37">
        <f>AE10/Energy!AC10</f>
        <v>2.0573979147051644</v>
      </c>
      <c r="AF30" s="3">
        <v>158</v>
      </c>
      <c r="AG30" s="37">
        <f>AG10/Energy!AE10</f>
        <v>2.4676882805257132</v>
      </c>
      <c r="AH30" s="152"/>
      <c r="AI30" s="159"/>
      <c r="AJ30" s="167"/>
      <c r="AK30" s="159"/>
      <c r="AL30" s="166"/>
      <c r="AM30" s="152"/>
      <c r="AN30" s="152"/>
      <c r="AO30" s="162"/>
    </row>
    <row r="31" spans="1:45" x14ac:dyDescent="0.3">
      <c r="D31" s="164" t="s">
        <v>219</v>
      </c>
      <c r="E31" s="152">
        <v>253</v>
      </c>
      <c r="F31" s="162">
        <f>F95/10</f>
        <v>2.1</v>
      </c>
      <c r="G31" s="152">
        <v>289</v>
      </c>
      <c r="H31" s="162">
        <f>H95/10</f>
        <v>2.5</v>
      </c>
      <c r="I31" s="152"/>
      <c r="J31" s="152"/>
      <c r="K31" s="152"/>
      <c r="L31" s="152"/>
      <c r="M31" s="152"/>
      <c r="N31" s="152"/>
      <c r="O31" s="152"/>
      <c r="P31" s="162"/>
      <c r="Q31" s="152"/>
      <c r="R31" s="162"/>
      <c r="S31" s="152"/>
      <c r="T31" s="152"/>
      <c r="U31" s="162"/>
      <c r="V31" s="152"/>
      <c r="W31" s="182"/>
      <c r="X31" s="152"/>
      <c r="Y31" s="152"/>
      <c r="Z31" s="152"/>
      <c r="AA31" s="152"/>
      <c r="AB31" s="152"/>
      <c r="AC31" s="36" t="s">
        <v>19</v>
      </c>
      <c r="AD31" s="3">
        <v>84</v>
      </c>
      <c r="AE31" s="37">
        <f>AE11/Energy!AC11</f>
        <v>2.0708939534101423</v>
      </c>
      <c r="AF31" s="3">
        <v>160</v>
      </c>
      <c r="AG31" s="37">
        <f>AG11/Energy!AE11</f>
        <v>2.4671166613535882</v>
      </c>
      <c r="AH31" s="152" t="s">
        <v>208</v>
      </c>
      <c r="AI31" s="159">
        <v>157</v>
      </c>
      <c r="AJ31" s="167">
        <f>AJ11/Energy!AH11</f>
        <v>1.970660403672098</v>
      </c>
      <c r="AK31" s="159">
        <v>181</v>
      </c>
      <c r="AL31" s="166">
        <f>AL11/Energy!AJ11</f>
        <v>2.4279700487692186</v>
      </c>
      <c r="AM31" s="158" t="s">
        <v>208</v>
      </c>
      <c r="AN31" s="152">
        <v>692</v>
      </c>
      <c r="AO31" s="162">
        <f>AO11/Energy!AM11</f>
        <v>2.0731393252639712</v>
      </c>
    </row>
    <row r="32" spans="1:45" x14ac:dyDescent="0.3">
      <c r="D32" s="164"/>
      <c r="E32" s="152"/>
      <c r="F32" s="162"/>
      <c r="G32" s="152"/>
      <c r="H32" s="162"/>
      <c r="I32" s="152"/>
      <c r="J32" s="152"/>
      <c r="K32" s="152"/>
      <c r="L32" s="152"/>
      <c r="M32" s="152"/>
      <c r="N32" s="152"/>
      <c r="O32" s="152"/>
      <c r="P32" s="162"/>
      <c r="Q32" s="152"/>
      <c r="R32" s="162"/>
      <c r="S32" s="152" t="s">
        <v>202</v>
      </c>
      <c r="T32" s="152">
        <v>179</v>
      </c>
      <c r="U32" s="162">
        <f>U12/Energy!S12</f>
        <v>2.358490566037736</v>
      </c>
      <c r="V32" s="152">
        <v>256</v>
      </c>
      <c r="W32" s="182">
        <f>W12/Energy!U12</f>
        <v>2.7160493827160495</v>
      </c>
      <c r="X32" s="152"/>
      <c r="Y32" s="152"/>
      <c r="Z32" s="152"/>
      <c r="AA32" s="152"/>
      <c r="AB32" s="152"/>
      <c r="AC32" s="36" t="s">
        <v>20</v>
      </c>
      <c r="AD32" s="3">
        <v>69</v>
      </c>
      <c r="AE32" s="37">
        <f>AE12/Energy!AC12</f>
        <v>2.2147758830414728</v>
      </c>
      <c r="AF32" s="3">
        <v>167</v>
      </c>
      <c r="AG32" s="37">
        <f>AG12/Energy!AE12</f>
        <v>2.7129594781081421</v>
      </c>
      <c r="AH32" s="152"/>
      <c r="AI32" s="159"/>
      <c r="AJ32" s="167"/>
      <c r="AK32" s="159"/>
      <c r="AL32" s="166"/>
      <c r="AM32" s="158"/>
      <c r="AN32" s="152"/>
      <c r="AO32" s="162"/>
    </row>
    <row r="33" spans="1:45" x14ac:dyDescent="0.3">
      <c r="D33" s="164" t="s">
        <v>220</v>
      </c>
      <c r="E33" s="152">
        <v>297</v>
      </c>
      <c r="F33" s="162">
        <f>F97/10</f>
        <v>2.2000000000000002</v>
      </c>
      <c r="G33" s="152">
        <v>318</v>
      </c>
      <c r="H33" s="162">
        <f>H97/10</f>
        <v>2.5</v>
      </c>
      <c r="I33" s="152" t="s">
        <v>182</v>
      </c>
      <c r="J33" s="152">
        <v>308</v>
      </c>
      <c r="K33" s="152">
        <v>2.6</v>
      </c>
      <c r="L33" s="152">
        <v>317</v>
      </c>
      <c r="M33" s="152">
        <v>3</v>
      </c>
      <c r="N33" s="152"/>
      <c r="O33" s="152"/>
      <c r="P33" s="162"/>
      <c r="Q33" s="152"/>
      <c r="R33" s="162"/>
      <c r="S33" s="152"/>
      <c r="T33" s="152"/>
      <c r="U33" s="162"/>
      <c r="V33" s="152"/>
      <c r="W33" s="182"/>
      <c r="X33" s="152" t="s">
        <v>182</v>
      </c>
      <c r="Y33" s="152">
        <v>308</v>
      </c>
      <c r="Z33" s="152">
        <v>2.36</v>
      </c>
      <c r="AA33" s="152">
        <v>358</v>
      </c>
      <c r="AB33" s="152">
        <v>2.68</v>
      </c>
      <c r="AC33" s="36" t="s">
        <v>21</v>
      </c>
      <c r="AD33" s="3">
        <v>67</v>
      </c>
      <c r="AE33" s="37">
        <f>AE13/Energy!AC13</f>
        <v>2.3256352108113116</v>
      </c>
      <c r="AF33" s="3">
        <v>168</v>
      </c>
      <c r="AG33" s="37">
        <f>AG13/Energy!AE13</f>
        <v>2.6740552208511876</v>
      </c>
      <c r="AH33" s="152"/>
      <c r="AI33" s="159"/>
      <c r="AJ33" s="167"/>
      <c r="AK33" s="159"/>
      <c r="AL33" s="166"/>
      <c r="AM33" s="158"/>
      <c r="AN33" s="152"/>
      <c r="AO33" s="162"/>
    </row>
    <row r="34" spans="1:45" x14ac:dyDescent="0.3">
      <c r="D34" s="164"/>
      <c r="E34" s="152"/>
      <c r="F34" s="162"/>
      <c r="G34" s="152"/>
      <c r="H34" s="162"/>
      <c r="I34" s="152"/>
      <c r="J34" s="152"/>
      <c r="K34" s="152"/>
      <c r="L34" s="152"/>
      <c r="M34" s="152"/>
      <c r="N34" s="152"/>
      <c r="O34" s="152"/>
      <c r="P34" s="162"/>
      <c r="Q34" s="152"/>
      <c r="R34" s="162"/>
      <c r="S34" s="152" t="s">
        <v>203</v>
      </c>
      <c r="T34" s="152">
        <v>192</v>
      </c>
      <c r="U34" s="162">
        <f>U14/Energy!S14</f>
        <v>2.5</v>
      </c>
      <c r="V34" s="152">
        <v>193</v>
      </c>
      <c r="W34" s="182">
        <f>W14/Energy!U14</f>
        <v>2.7848101265822782</v>
      </c>
      <c r="X34" s="152"/>
      <c r="Y34" s="152"/>
      <c r="Z34" s="152"/>
      <c r="AA34" s="152"/>
      <c r="AB34" s="152"/>
      <c r="AC34" s="36" t="s">
        <v>22</v>
      </c>
      <c r="AD34" s="3">
        <v>73</v>
      </c>
      <c r="AE34" s="37">
        <f>AE14/Energy!AC14</f>
        <v>2.3001725129384702</v>
      </c>
      <c r="AF34" s="3">
        <v>136</v>
      </c>
      <c r="AG34" s="37">
        <f>AG14/Energy!AE14</f>
        <v>2.8031280360584199</v>
      </c>
      <c r="AH34" s="158" t="s">
        <v>209</v>
      </c>
      <c r="AI34" s="159">
        <v>149</v>
      </c>
      <c r="AJ34" s="167">
        <f>AJ14/Energy!AH14</f>
        <v>2.2772491841965654</v>
      </c>
      <c r="AK34" s="159">
        <v>200</v>
      </c>
      <c r="AL34" s="166">
        <f>AL14/Energy!AJ14</f>
        <v>2.6020161940486344</v>
      </c>
      <c r="AM34" s="152" t="s">
        <v>209</v>
      </c>
      <c r="AN34" s="152">
        <v>749</v>
      </c>
      <c r="AO34" s="162">
        <f>AO14/Energy!AM14</f>
        <v>2.140051469592307</v>
      </c>
    </row>
    <row r="35" spans="1:45" x14ac:dyDescent="0.3">
      <c r="D35" s="164" t="s">
        <v>221</v>
      </c>
      <c r="E35" s="152">
        <v>292</v>
      </c>
      <c r="F35" s="162">
        <f>F99/10</f>
        <v>2.2999999999999998</v>
      </c>
      <c r="G35" s="152">
        <v>322</v>
      </c>
      <c r="H35" s="162">
        <f>H99/10</f>
        <v>2.7</v>
      </c>
      <c r="I35" s="152"/>
      <c r="J35" s="152"/>
      <c r="K35" s="152"/>
      <c r="L35" s="152"/>
      <c r="M35" s="152"/>
      <c r="N35" s="152"/>
      <c r="O35" s="152"/>
      <c r="P35" s="162"/>
      <c r="Q35" s="152"/>
      <c r="R35" s="162"/>
      <c r="S35" s="152"/>
      <c r="T35" s="152"/>
      <c r="U35" s="162"/>
      <c r="V35" s="152"/>
      <c r="W35" s="182"/>
      <c r="X35" s="152"/>
      <c r="Y35" s="152"/>
      <c r="Z35" s="152"/>
      <c r="AA35" s="152"/>
      <c r="AB35" s="152"/>
      <c r="AC35" s="36" t="s">
        <v>23</v>
      </c>
      <c r="AD35" s="3">
        <v>75</v>
      </c>
      <c r="AE35" s="37">
        <f>AE15/Energy!AC15</f>
        <v>2.3391242903438019</v>
      </c>
      <c r="AF35" s="3">
        <v>160</v>
      </c>
      <c r="AG35" s="37">
        <f>AG15/Energy!AE15</f>
        <v>2.8241976002122051</v>
      </c>
      <c r="AH35" s="158"/>
      <c r="AI35" s="159"/>
      <c r="AJ35" s="167"/>
      <c r="AK35" s="159"/>
      <c r="AL35" s="166"/>
      <c r="AM35" s="152"/>
      <c r="AN35" s="152"/>
      <c r="AO35" s="162"/>
    </row>
    <row r="36" spans="1:45" x14ac:dyDescent="0.3">
      <c r="D36" s="164"/>
      <c r="E36" s="152"/>
      <c r="F36" s="162"/>
      <c r="G36" s="152"/>
      <c r="H36" s="162"/>
      <c r="I36" s="152"/>
      <c r="J36" s="152"/>
      <c r="K36" s="152"/>
      <c r="L36" s="152"/>
      <c r="M36" s="152"/>
      <c r="N36" s="152" t="s">
        <v>249</v>
      </c>
      <c r="O36" s="152">
        <v>151</v>
      </c>
      <c r="P36" s="162">
        <f>P16/Energy!N16</f>
        <v>1.9166762309193162</v>
      </c>
      <c r="Q36" s="152">
        <v>167</v>
      </c>
      <c r="R36" s="162">
        <f>R16/Energy!P16</f>
        <v>2.194543297746145</v>
      </c>
      <c r="S36" s="152" t="s">
        <v>204</v>
      </c>
      <c r="T36" s="152">
        <v>217</v>
      </c>
      <c r="U36" s="162">
        <f>U16/Energy!S16</f>
        <v>2.7272727272727271</v>
      </c>
      <c r="V36" s="152">
        <v>164</v>
      </c>
      <c r="W36" s="182">
        <f>W16/Energy!U16</f>
        <v>2.9729729729729728</v>
      </c>
      <c r="X36" s="152"/>
      <c r="Y36" s="152"/>
      <c r="Z36" s="152"/>
      <c r="AA36" s="152"/>
      <c r="AB36" s="152"/>
      <c r="AC36" s="36" t="s">
        <v>24</v>
      </c>
      <c r="AD36" s="3">
        <v>85</v>
      </c>
      <c r="AE36" s="37">
        <f>AE16/Energy!AC16</f>
        <v>2.5418604938119271</v>
      </c>
      <c r="AF36" s="3">
        <v>187</v>
      </c>
      <c r="AG36" s="37">
        <f>AG16/Energy!AE16</f>
        <v>2.7642276422764227</v>
      </c>
      <c r="AH36" s="158"/>
      <c r="AI36" s="159"/>
      <c r="AJ36" s="167"/>
      <c r="AK36" s="159"/>
      <c r="AL36" s="166"/>
      <c r="AM36" s="152"/>
      <c r="AN36" s="152"/>
      <c r="AO36" s="162"/>
    </row>
    <row r="37" spans="1:45" x14ac:dyDescent="0.3">
      <c r="D37" s="164" t="s">
        <v>210</v>
      </c>
      <c r="E37" s="152">
        <v>262</v>
      </c>
      <c r="F37" s="162">
        <f>F101/10</f>
        <v>2.2999999999999998</v>
      </c>
      <c r="G37" s="152">
        <v>262</v>
      </c>
      <c r="H37" s="162">
        <f>H101/10</f>
        <v>2.6</v>
      </c>
      <c r="I37" s="152" t="s">
        <v>183</v>
      </c>
      <c r="J37" s="152">
        <v>204</v>
      </c>
      <c r="K37" s="152">
        <v>2.9</v>
      </c>
      <c r="L37" s="152">
        <v>247</v>
      </c>
      <c r="M37" s="152">
        <v>3.1</v>
      </c>
      <c r="N37" s="152"/>
      <c r="O37" s="152"/>
      <c r="P37" s="162"/>
      <c r="Q37" s="152"/>
      <c r="R37" s="162"/>
      <c r="S37" s="152"/>
      <c r="T37" s="152"/>
      <c r="U37" s="162"/>
      <c r="V37" s="152"/>
      <c r="W37" s="182"/>
      <c r="X37" s="152" t="s">
        <v>193</v>
      </c>
      <c r="Y37" s="152">
        <v>169</v>
      </c>
      <c r="Z37" s="152">
        <v>2.62</v>
      </c>
      <c r="AA37" s="152">
        <v>198</v>
      </c>
      <c r="AB37" s="152">
        <v>2.83</v>
      </c>
      <c r="AC37" s="36" t="s">
        <v>25</v>
      </c>
      <c r="AD37" s="3">
        <v>83</v>
      </c>
      <c r="AE37" s="37">
        <f>AE17/Energy!AC17</f>
        <v>2.5025025025025025</v>
      </c>
      <c r="AF37" s="3">
        <v>194</v>
      </c>
      <c r="AG37" s="37">
        <f>AG17/Energy!AE17</f>
        <v>2.8308788447469704</v>
      </c>
      <c r="AM37" s="152" t="s">
        <v>210</v>
      </c>
      <c r="AN37" s="152">
        <v>300</v>
      </c>
      <c r="AO37" s="162">
        <f>AO17/Energy!AM17</f>
        <v>2.2544042997909823</v>
      </c>
    </row>
    <row r="38" spans="1:45" x14ac:dyDescent="0.3">
      <c r="D38" s="164"/>
      <c r="E38" s="152"/>
      <c r="F38" s="162"/>
      <c r="G38" s="152"/>
      <c r="H38" s="162"/>
      <c r="I38" s="152"/>
      <c r="J38" s="152"/>
      <c r="K38" s="152"/>
      <c r="L38" s="152"/>
      <c r="M38" s="152"/>
      <c r="N38" s="152"/>
      <c r="O38" s="152"/>
      <c r="P38" s="162"/>
      <c r="Q38" s="152"/>
      <c r="R38" s="162"/>
      <c r="S38" s="3"/>
      <c r="T38" s="3"/>
      <c r="U38" s="3"/>
      <c r="V38" s="3"/>
      <c r="W38" s="34"/>
      <c r="X38" s="152"/>
      <c r="Y38" s="152"/>
      <c r="Z38" s="152"/>
      <c r="AA38" s="152"/>
      <c r="AB38" s="152"/>
      <c r="AC38" s="36" t="s">
        <v>26</v>
      </c>
      <c r="AD38" s="3">
        <v>74</v>
      </c>
      <c r="AE38" s="37">
        <f>AE18/Energy!AC18</f>
        <v>2.5897835680875243</v>
      </c>
      <c r="AF38" s="3">
        <v>147</v>
      </c>
      <c r="AG38" s="37">
        <f>AG18/Energy!AE18</f>
        <v>2.9936340192241797</v>
      </c>
      <c r="AM38" s="152"/>
      <c r="AN38" s="152"/>
      <c r="AO38" s="162"/>
    </row>
    <row r="39" spans="1:45" x14ac:dyDescent="0.3">
      <c r="A39" s="53" t="s">
        <v>34</v>
      </c>
      <c r="B39" s="53"/>
      <c r="C39" s="53"/>
      <c r="D39" s="16"/>
      <c r="E39" s="16">
        <v>1464</v>
      </c>
      <c r="F39" s="28">
        <f>F103/10</f>
        <v>2.2000000000000002</v>
      </c>
      <c r="G39" s="16">
        <v>1552</v>
      </c>
      <c r="H39" s="28">
        <f>H103/10</f>
        <v>2.5</v>
      </c>
      <c r="I39" s="16"/>
      <c r="J39" s="16">
        <v>780</v>
      </c>
      <c r="K39" s="16">
        <v>2.5</v>
      </c>
      <c r="L39" s="16">
        <v>875</v>
      </c>
      <c r="M39" s="16">
        <v>2.9</v>
      </c>
      <c r="N39" s="16"/>
      <c r="O39" s="27">
        <v>632</v>
      </c>
      <c r="P39" s="28">
        <f>P19/Energy!N19</f>
        <v>1.7790732736958488</v>
      </c>
      <c r="Q39" s="27">
        <v>680</v>
      </c>
      <c r="R39" s="28">
        <f>R19/Energy!P19</f>
        <v>2.1595356998245379</v>
      </c>
      <c r="S39" s="16"/>
      <c r="T39" s="16"/>
      <c r="U39" s="28"/>
      <c r="V39" s="16"/>
      <c r="W39" s="41"/>
      <c r="X39" s="16"/>
      <c r="Y39" s="16">
        <v>792</v>
      </c>
      <c r="Z39" s="28">
        <v>2.3199999999999998</v>
      </c>
      <c r="AA39" s="16">
        <v>1005</v>
      </c>
      <c r="AB39" s="28">
        <v>2.59</v>
      </c>
      <c r="AC39" s="16"/>
      <c r="AD39" s="16">
        <f>SUM(AD28:AD38)</f>
        <v>907</v>
      </c>
      <c r="AE39" s="28">
        <f>(AD28*AE28+AD29*AE29+AD30*AE30+AD31*AE31+AD32*AE32+AD33*AE33+AD34*AE34+AD35*AE35+AD36*AE36+AD37*AE37+AD38*AE38)/SUM(AD28:AD38)</f>
        <v>2.2093167602264563</v>
      </c>
      <c r="AF39" s="16">
        <f>SUM(AF28:AF38)</f>
        <v>1806</v>
      </c>
      <c r="AG39" s="28">
        <f>(AF28*AG28+AF29*AG29+AF30*AG30+AF31*AG31+AF32*AG32+AF33*AG33+AF34*AG34+AF35*AG35+AF36*AG36+AF37*AG37+AF38*AG38)/SUM(AF28:AF38)</f>
        <v>2.6372446362580333</v>
      </c>
      <c r="AH39" s="64"/>
      <c r="AI39" s="16"/>
      <c r="AJ39" s="28"/>
      <c r="AK39" s="16"/>
      <c r="AL39" s="16"/>
      <c r="AM39" s="56"/>
      <c r="AN39" s="56">
        <v>1044</v>
      </c>
      <c r="AO39" s="57">
        <f>AO19/Energy!AM19</f>
        <v>1.8769096464426014</v>
      </c>
      <c r="AP39" s="16">
        <v>1469</v>
      </c>
      <c r="AQ39" s="28">
        <f>AQ19/Energy!AO19</f>
        <v>2.2330988069746098</v>
      </c>
      <c r="AR39" t="s">
        <v>213</v>
      </c>
      <c r="AS39" s="5"/>
    </row>
    <row r="40" spans="1:45" s="12" customFormat="1" x14ac:dyDescent="0.3">
      <c r="F40" s="8"/>
      <c r="H40" s="8"/>
      <c r="M40" s="8"/>
      <c r="P40" s="8"/>
      <c r="Q40" s="8"/>
      <c r="R40" s="8"/>
      <c r="U40" s="8"/>
      <c r="W40" s="8"/>
      <c r="Z40" s="8"/>
      <c r="AB40" s="8"/>
      <c r="AJ40" s="8"/>
      <c r="AL40" s="8"/>
      <c r="AS40" s="8"/>
    </row>
    <row r="41" spans="1:45" x14ac:dyDescent="0.3">
      <c r="AR41" s="12"/>
      <c r="AS41" s="8"/>
    </row>
    <row r="42" spans="1:45" x14ac:dyDescent="0.3">
      <c r="A42" s="2" t="s">
        <v>55</v>
      </c>
      <c r="B42" s="3"/>
      <c r="C42" s="3"/>
      <c r="D42" s="152" t="s">
        <v>1</v>
      </c>
      <c r="E42" s="152"/>
      <c r="F42" s="152"/>
      <c r="G42" s="152"/>
      <c r="H42" s="152"/>
      <c r="I42" s="152" t="s">
        <v>2</v>
      </c>
      <c r="J42" s="152"/>
      <c r="K42" s="152"/>
      <c r="L42" s="152"/>
      <c r="M42" s="152"/>
      <c r="N42" s="152" t="s">
        <v>3</v>
      </c>
      <c r="O42" s="152"/>
      <c r="P42" s="152"/>
      <c r="Q42" s="152"/>
      <c r="R42" s="152"/>
      <c r="S42" s="152" t="s">
        <v>4</v>
      </c>
      <c r="T42" s="152"/>
      <c r="U42" s="152"/>
      <c r="V42" s="152"/>
      <c r="W42" s="152"/>
      <c r="X42" s="152" t="s">
        <v>5</v>
      </c>
      <c r="Y42" s="152"/>
      <c r="Z42" s="152"/>
      <c r="AA42" s="152"/>
      <c r="AB42" s="152"/>
      <c r="AC42" s="152" t="s">
        <v>6</v>
      </c>
      <c r="AD42" s="152"/>
      <c r="AE42" s="152"/>
      <c r="AF42" s="152"/>
      <c r="AG42" s="152"/>
      <c r="AH42" s="152" t="s">
        <v>7</v>
      </c>
      <c r="AI42" s="152"/>
      <c r="AJ42" s="152"/>
      <c r="AK42" s="152"/>
      <c r="AL42" s="152"/>
      <c r="AM42" s="152" t="s">
        <v>8</v>
      </c>
      <c r="AN42" s="152"/>
      <c r="AO42" s="152"/>
      <c r="AP42" s="152"/>
      <c r="AQ42" s="152"/>
    </row>
    <row r="43" spans="1:45" x14ac:dyDescent="0.3">
      <c r="A43" s="3"/>
      <c r="B43" s="3"/>
      <c r="C43" s="3"/>
      <c r="D43" s="3" t="s">
        <v>37</v>
      </c>
      <c r="E43" s="3" t="s">
        <v>11</v>
      </c>
      <c r="F43" s="3" t="s">
        <v>27</v>
      </c>
      <c r="G43" s="3" t="s">
        <v>11</v>
      </c>
      <c r="H43" s="3" t="s">
        <v>28</v>
      </c>
      <c r="I43" s="3" t="s">
        <v>37</v>
      </c>
      <c r="J43" s="3" t="s">
        <v>11</v>
      </c>
      <c r="K43" s="3" t="s">
        <v>27</v>
      </c>
      <c r="L43" s="3" t="s">
        <v>11</v>
      </c>
      <c r="M43" s="3" t="s">
        <v>28</v>
      </c>
      <c r="N43" s="3" t="s">
        <v>37</v>
      </c>
      <c r="O43" s="3" t="s">
        <v>11</v>
      </c>
      <c r="P43" s="3" t="s">
        <v>27</v>
      </c>
      <c r="Q43" s="3" t="s">
        <v>11</v>
      </c>
      <c r="R43" s="3" t="s">
        <v>28</v>
      </c>
      <c r="S43" s="3" t="s">
        <v>37</v>
      </c>
      <c r="T43" s="3" t="s">
        <v>11</v>
      </c>
      <c r="U43" s="3" t="s">
        <v>27</v>
      </c>
      <c r="V43" s="3" t="s">
        <v>11</v>
      </c>
      <c r="W43" s="3" t="s">
        <v>28</v>
      </c>
      <c r="X43" s="3" t="s">
        <v>37</v>
      </c>
      <c r="Y43" s="3" t="s">
        <v>11</v>
      </c>
      <c r="Z43" s="3" t="s">
        <v>27</v>
      </c>
      <c r="AA43" s="3" t="s">
        <v>11</v>
      </c>
      <c r="AB43" s="3" t="s">
        <v>28</v>
      </c>
      <c r="AC43" s="55" t="s">
        <v>37</v>
      </c>
      <c r="AD43" s="55" t="s">
        <v>11</v>
      </c>
      <c r="AE43" s="55" t="s">
        <v>27</v>
      </c>
      <c r="AF43" s="55" t="s">
        <v>11</v>
      </c>
      <c r="AG43" s="55" t="s">
        <v>28</v>
      </c>
      <c r="AH43" s="3" t="s">
        <v>37</v>
      </c>
      <c r="AI43" s="3" t="s">
        <v>11</v>
      </c>
      <c r="AJ43" s="3" t="s">
        <v>27</v>
      </c>
      <c r="AK43" s="3" t="s">
        <v>11</v>
      </c>
      <c r="AL43" s="3" t="s">
        <v>28</v>
      </c>
      <c r="AM43" s="55" t="s">
        <v>37</v>
      </c>
      <c r="AN43" s="55" t="s">
        <v>11</v>
      </c>
      <c r="AO43" s="55" t="s">
        <v>27</v>
      </c>
      <c r="AP43" s="55" t="s">
        <v>11</v>
      </c>
      <c r="AQ43" s="3" t="s">
        <v>28</v>
      </c>
    </row>
    <row r="44" spans="1:45" x14ac:dyDescent="0.3">
      <c r="AC44" s="36" t="s">
        <v>12</v>
      </c>
      <c r="AD44" s="3">
        <v>277</v>
      </c>
      <c r="AE44" s="37">
        <f>AE3/Energy!AC23*1000</f>
        <v>9.6999302163293795</v>
      </c>
      <c r="AF44" s="3">
        <v>302</v>
      </c>
      <c r="AG44" s="37">
        <f>AG3/Energy!AE23*1000</f>
        <v>9.586801426872773</v>
      </c>
      <c r="AM44" s="3"/>
      <c r="AN44" s="3" t="s">
        <v>212</v>
      </c>
      <c r="AO44" s="3" t="s">
        <v>211</v>
      </c>
      <c r="AP44" s="3" t="s">
        <v>217</v>
      </c>
    </row>
    <row r="45" spans="1:45" x14ac:dyDescent="0.3">
      <c r="AC45" s="36" t="s">
        <v>13</v>
      </c>
      <c r="AD45" s="3">
        <v>168</v>
      </c>
      <c r="AE45" s="37">
        <f>AE4/Energy!AC24*1000</f>
        <v>8.8510080314702506</v>
      </c>
      <c r="AF45" s="3">
        <v>179</v>
      </c>
      <c r="AG45" s="37">
        <f>AG4/Energy!AE24*1000</f>
        <v>9.1162790697674421</v>
      </c>
      <c r="AM45" s="39" t="s">
        <v>214</v>
      </c>
      <c r="AN45" s="3">
        <v>1503</v>
      </c>
      <c r="AO45" s="37">
        <f>AO4/Energy!AM24*1000</f>
        <v>8.3150048875855322</v>
      </c>
      <c r="AP45" s="162">
        <f>AP4/Energy!AN24*1000</f>
        <v>7.744274180260339</v>
      </c>
      <c r="AQ45" s="5"/>
    </row>
    <row r="46" spans="1:45" x14ac:dyDescent="0.3">
      <c r="AC46" s="36" t="s">
        <v>14</v>
      </c>
      <c r="AD46" s="3">
        <v>93</v>
      </c>
      <c r="AE46" s="37">
        <f>AE5/Energy!AC25*1000</f>
        <v>8.1782148412021467</v>
      </c>
      <c r="AF46" s="3">
        <v>89</v>
      </c>
      <c r="AG46" s="37">
        <f>AG5/Energy!AE25*1000</f>
        <v>8.865580320909034</v>
      </c>
      <c r="AM46" s="40" t="s">
        <v>215</v>
      </c>
      <c r="AN46" s="3">
        <v>1620</v>
      </c>
      <c r="AO46" s="37">
        <f>AO5/Energy!AM25*1000</f>
        <v>8.0851527195513686</v>
      </c>
      <c r="AP46" s="162"/>
      <c r="AQ46" s="5"/>
    </row>
    <row r="47" spans="1:45" x14ac:dyDescent="0.3">
      <c r="AC47" s="36" t="s">
        <v>15</v>
      </c>
      <c r="AD47" s="3">
        <v>80</v>
      </c>
      <c r="AE47" s="37">
        <f>AE6/Energy!AC26*1000</f>
        <v>9.0994245952094204</v>
      </c>
      <c r="AF47" s="3">
        <v>117</v>
      </c>
      <c r="AG47" s="37">
        <f>AG6/Energy!AE26*1000</f>
        <v>9.1813312930374895</v>
      </c>
      <c r="AM47" s="3" t="s">
        <v>216</v>
      </c>
      <c r="AN47" s="3">
        <v>1500</v>
      </c>
      <c r="AO47" s="37">
        <f>AO6/Energy!AM26*1000</f>
        <v>6.9272562632055532</v>
      </c>
      <c r="AP47" s="162"/>
      <c r="AQ47" s="12"/>
      <c r="AR47" s="8"/>
    </row>
    <row r="48" spans="1:45" x14ac:dyDescent="0.3">
      <c r="AC48" s="36"/>
      <c r="AD48" s="3"/>
      <c r="AE48" s="37"/>
      <c r="AF48" s="3"/>
      <c r="AG48" s="37"/>
      <c r="AM48" s="3"/>
      <c r="AN48" s="3" t="s">
        <v>212</v>
      </c>
      <c r="AO48" s="3" t="s">
        <v>211</v>
      </c>
    </row>
    <row r="49" spans="1:45" x14ac:dyDescent="0.3">
      <c r="I49" s="3" t="s">
        <v>16</v>
      </c>
      <c r="J49" s="3">
        <v>47</v>
      </c>
      <c r="K49" s="37">
        <f>K8/Energy!I28*1000</f>
        <v>8.4517864003073377</v>
      </c>
      <c r="L49" s="3">
        <v>52</v>
      </c>
      <c r="M49" s="37">
        <f>M8/Energy!K28*1000</f>
        <v>11.397720455908818</v>
      </c>
      <c r="N49" s="152" t="s">
        <v>191</v>
      </c>
      <c r="O49" s="152">
        <v>131</v>
      </c>
      <c r="P49" s="162">
        <f>P8/Energy!N28*1000</f>
        <v>7.2485768500948771</v>
      </c>
      <c r="Q49" s="152">
        <v>119</v>
      </c>
      <c r="R49" s="162">
        <f>R8/Energy!P28*1000</f>
        <v>8.5488126649076506</v>
      </c>
      <c r="X49" s="152" t="s">
        <v>191</v>
      </c>
      <c r="Y49" s="152">
        <v>132</v>
      </c>
      <c r="Z49" s="162">
        <f>Z8/Energy!X28*1000</f>
        <v>8.2813891362422094</v>
      </c>
      <c r="AA49" s="152">
        <v>202</v>
      </c>
      <c r="AB49" s="162">
        <f>AB8/Energy!Z28*1000</f>
        <v>9.5107201759208362</v>
      </c>
      <c r="AC49" s="36" t="s">
        <v>16</v>
      </c>
      <c r="AD49" s="3">
        <v>135</v>
      </c>
      <c r="AE49" s="37">
        <f>AE8/Energy!AC28*1000</f>
        <v>7.7815993121238183</v>
      </c>
      <c r="AF49" s="3">
        <v>192</v>
      </c>
      <c r="AG49" s="37">
        <f>AG8/Energy!AE28*1000</f>
        <v>9.2934515017232897</v>
      </c>
      <c r="AH49" s="152" t="s">
        <v>207</v>
      </c>
      <c r="AI49" s="159">
        <v>164</v>
      </c>
      <c r="AJ49" s="167">
        <f>AJ8/Energy!AH28*1000</f>
        <v>7.2491709724685744</v>
      </c>
      <c r="AK49" s="159">
        <v>160</v>
      </c>
      <c r="AL49" s="167">
        <f>AL8/Energy!AJ28*1000</f>
        <v>9.1136426785218116</v>
      </c>
      <c r="AM49" s="152" t="s">
        <v>207</v>
      </c>
      <c r="AN49" s="152">
        <v>772</v>
      </c>
      <c r="AO49" s="162">
        <f>AO8/Energy!AM28*1000</f>
        <v>7.954545454545455</v>
      </c>
    </row>
    <row r="50" spans="1:45" x14ac:dyDescent="0.3">
      <c r="I50" s="152" t="s">
        <v>181</v>
      </c>
      <c r="J50" s="152">
        <v>221</v>
      </c>
      <c r="K50" s="162">
        <f>K9/Energy!I29*1000</f>
        <v>9.1324200913241995</v>
      </c>
      <c r="L50" s="152">
        <v>259</v>
      </c>
      <c r="M50" s="162">
        <f>M9/Energy!K29*1000</f>
        <v>10.834236186348862</v>
      </c>
      <c r="N50" s="152"/>
      <c r="O50" s="152"/>
      <c r="P50" s="162"/>
      <c r="Q50" s="152"/>
      <c r="R50" s="162"/>
      <c r="X50" s="152"/>
      <c r="Y50" s="152"/>
      <c r="Z50" s="162"/>
      <c r="AA50" s="152"/>
      <c r="AB50" s="162"/>
      <c r="AC50" s="36" t="s">
        <v>17</v>
      </c>
      <c r="AD50" s="3">
        <v>77</v>
      </c>
      <c r="AE50" s="37">
        <f>AE9/Energy!AC29*1000</f>
        <v>7.3778051029818634</v>
      </c>
      <c r="AF50" s="3">
        <v>137</v>
      </c>
      <c r="AG50" s="37">
        <f>AG9/Energy!AE29*1000</f>
        <v>9.4064580009901544</v>
      </c>
      <c r="AH50" s="152"/>
      <c r="AI50" s="159"/>
      <c r="AJ50" s="167"/>
      <c r="AK50" s="159"/>
      <c r="AL50" s="167"/>
      <c r="AM50" s="152"/>
      <c r="AN50" s="152"/>
      <c r="AO50" s="162"/>
    </row>
    <row r="51" spans="1:45" x14ac:dyDescent="0.3">
      <c r="I51" s="152"/>
      <c r="J51" s="152"/>
      <c r="K51" s="162"/>
      <c r="L51" s="152"/>
      <c r="M51" s="162"/>
      <c r="N51" s="152" t="s">
        <v>248</v>
      </c>
      <c r="O51" s="152">
        <v>350</v>
      </c>
      <c r="P51" s="162">
        <f>P10/Energy!N30*1000</f>
        <v>7.3272273105745223</v>
      </c>
      <c r="Q51" s="152">
        <v>394</v>
      </c>
      <c r="R51" s="162">
        <f>R10/Energy!P30*1000</f>
        <v>9.1922005571030638</v>
      </c>
      <c r="X51" s="152" t="s">
        <v>192</v>
      </c>
      <c r="Y51" s="152">
        <v>183</v>
      </c>
      <c r="Z51" s="162">
        <f>Z10/Energy!X30*1000</f>
        <v>9.0909090909090899</v>
      </c>
      <c r="AA51" s="152">
        <v>247</v>
      </c>
      <c r="AB51" s="162">
        <f>AB10/Energy!Z30*1000</f>
        <v>10.164835164835166</v>
      </c>
      <c r="AC51" s="36" t="s">
        <v>18</v>
      </c>
      <c r="AD51" s="3">
        <v>85</v>
      </c>
      <c r="AE51" s="37">
        <f>AE10/Energy!AC30*1000</f>
        <v>8.5993295437982784</v>
      </c>
      <c r="AF51" s="3">
        <v>158</v>
      </c>
      <c r="AG51" s="37">
        <f>AG10/Energy!AE30*1000</f>
        <v>10.272417707150964</v>
      </c>
      <c r="AH51" s="152"/>
      <c r="AI51" s="159"/>
      <c r="AJ51" s="167"/>
      <c r="AK51" s="159"/>
      <c r="AL51" s="167"/>
      <c r="AM51" s="152"/>
      <c r="AN51" s="152"/>
      <c r="AO51" s="162"/>
    </row>
    <row r="52" spans="1:45" x14ac:dyDescent="0.3">
      <c r="I52" s="152"/>
      <c r="J52" s="152"/>
      <c r="K52" s="162"/>
      <c r="L52" s="152"/>
      <c r="M52" s="162"/>
      <c r="N52" s="152"/>
      <c r="O52" s="152"/>
      <c r="P52" s="162"/>
      <c r="Q52" s="152"/>
      <c r="R52" s="162"/>
      <c r="X52" s="152"/>
      <c r="Y52" s="152"/>
      <c r="Z52" s="162"/>
      <c r="AA52" s="152"/>
      <c r="AB52" s="162"/>
      <c r="AC52" s="36" t="s">
        <v>19</v>
      </c>
      <c r="AD52" s="3">
        <v>84</v>
      </c>
      <c r="AE52" s="37">
        <f>AE11/Energy!AC31*1000</f>
        <v>8.6433836433836451</v>
      </c>
      <c r="AF52" s="3">
        <v>160</v>
      </c>
      <c r="AG52" s="37">
        <f>AG11/Energy!AE31*1000</f>
        <v>10.287233427729296</v>
      </c>
      <c r="AH52" s="152" t="s">
        <v>208</v>
      </c>
      <c r="AI52" s="159">
        <v>157</v>
      </c>
      <c r="AJ52" s="167">
        <f>AJ11/Energy!AH31*1000</f>
        <v>8.2452431289640593</v>
      </c>
      <c r="AK52" s="159">
        <v>181</v>
      </c>
      <c r="AL52" s="167">
        <f>AL11/Energy!AJ31*1000</f>
        <v>10.158626684050413</v>
      </c>
      <c r="AM52" s="158" t="s">
        <v>208</v>
      </c>
      <c r="AN52" s="152">
        <v>692</v>
      </c>
      <c r="AO52" s="162">
        <f>AO11/Energy!AM31*1000</f>
        <v>8.6792452830188687</v>
      </c>
    </row>
    <row r="53" spans="1:45" x14ac:dyDescent="0.3">
      <c r="I53" s="152"/>
      <c r="J53" s="152"/>
      <c r="K53" s="162"/>
      <c r="L53" s="152"/>
      <c r="M53" s="162"/>
      <c r="N53" s="152"/>
      <c r="O53" s="152"/>
      <c r="P53" s="162"/>
      <c r="Q53" s="152"/>
      <c r="R53" s="162"/>
      <c r="X53" s="152"/>
      <c r="Y53" s="152"/>
      <c r="Z53" s="162"/>
      <c r="AA53" s="152"/>
      <c r="AB53" s="162"/>
      <c r="AC53" s="36" t="s">
        <v>20</v>
      </c>
      <c r="AD53" s="3">
        <v>69</v>
      </c>
      <c r="AE53" s="37">
        <f>AE12/Energy!AC32*1000</f>
        <v>9.2548192193344203</v>
      </c>
      <c r="AF53" s="3">
        <v>167</v>
      </c>
      <c r="AG53" s="37">
        <f>AG12/Energy!AE32*1000</f>
        <v>11.317545466439881</v>
      </c>
      <c r="AH53" s="152"/>
      <c r="AI53" s="159"/>
      <c r="AJ53" s="167"/>
      <c r="AK53" s="159"/>
      <c r="AL53" s="167"/>
      <c r="AM53" s="158"/>
      <c r="AN53" s="152"/>
      <c r="AO53" s="162"/>
    </row>
    <row r="54" spans="1:45" x14ac:dyDescent="0.3">
      <c r="I54" s="152" t="s">
        <v>182</v>
      </c>
      <c r="J54" s="152">
        <v>308</v>
      </c>
      <c r="K54" s="162">
        <f>K13/Energy!I33*1000</f>
        <v>10.569852941176471</v>
      </c>
      <c r="L54" s="152">
        <v>317</v>
      </c>
      <c r="M54" s="162">
        <f>M13/Energy!K33*1000</f>
        <v>12.345679012345679</v>
      </c>
      <c r="N54" s="152"/>
      <c r="O54" s="152"/>
      <c r="P54" s="162"/>
      <c r="Q54" s="152"/>
      <c r="R54" s="162"/>
      <c r="X54" s="152" t="s">
        <v>182</v>
      </c>
      <c r="Y54" s="152">
        <v>308</v>
      </c>
      <c r="Z54" s="162">
        <f>Z13/Energy!X33*1000</f>
        <v>9.6716947648624672</v>
      </c>
      <c r="AA54" s="152">
        <v>358</v>
      </c>
      <c r="AB54" s="162">
        <f>AB13/Energy!Z33*1000</f>
        <v>10.997150997150998</v>
      </c>
      <c r="AC54" s="36" t="s">
        <v>21</v>
      </c>
      <c r="AD54" s="3">
        <v>67</v>
      </c>
      <c r="AE54" s="37">
        <f>AE13/Energy!AC33*1000</f>
        <v>9.7209459786235932</v>
      </c>
      <c r="AF54" s="3">
        <v>168</v>
      </c>
      <c r="AG54" s="37">
        <f>AG13/Energy!AE33*1000</f>
        <v>11.152915882827198</v>
      </c>
      <c r="AH54" s="152"/>
      <c r="AI54" s="159"/>
      <c r="AJ54" s="167"/>
      <c r="AK54" s="159"/>
      <c r="AL54" s="167"/>
      <c r="AM54" s="158"/>
      <c r="AN54" s="152"/>
      <c r="AO54" s="162"/>
    </row>
    <row r="55" spans="1:45" x14ac:dyDescent="0.3">
      <c r="I55" s="152"/>
      <c r="J55" s="152"/>
      <c r="K55" s="162"/>
      <c r="L55" s="152"/>
      <c r="M55" s="162"/>
      <c r="N55" s="152"/>
      <c r="O55" s="152"/>
      <c r="P55" s="162"/>
      <c r="Q55" s="152"/>
      <c r="R55" s="162"/>
      <c r="X55" s="152"/>
      <c r="Y55" s="152"/>
      <c r="Z55" s="162"/>
      <c r="AA55" s="152"/>
      <c r="AB55" s="162"/>
      <c r="AC55" s="36" t="s">
        <v>22</v>
      </c>
      <c r="AD55" s="3">
        <v>73</v>
      </c>
      <c r="AE55" s="37">
        <f>AE14/Energy!AC34*1000</f>
        <v>9.6009036144578292</v>
      </c>
      <c r="AF55" s="3">
        <v>136</v>
      </c>
      <c r="AG55" s="37">
        <f>AG14/Energy!AE34*1000</f>
        <v>11.695906432748538</v>
      </c>
      <c r="AH55" s="158" t="s">
        <v>209</v>
      </c>
      <c r="AI55" s="159">
        <v>149</v>
      </c>
      <c r="AJ55" s="167">
        <f>AJ14/Energy!AH34*1000</f>
        <v>9.5280105866784304</v>
      </c>
      <c r="AK55" s="159">
        <v>200</v>
      </c>
      <c r="AL55" s="167">
        <f>AL14/Energy!AJ34*1000</f>
        <v>10.886835755899488</v>
      </c>
      <c r="AM55" s="152" t="s">
        <v>209</v>
      </c>
      <c r="AN55" s="152">
        <v>749</v>
      </c>
      <c r="AO55" s="162">
        <f>AO14/Energy!AM34*1000</f>
        <v>8.9619965967101543</v>
      </c>
    </row>
    <row r="56" spans="1:45" x14ac:dyDescent="0.3">
      <c r="I56" s="152"/>
      <c r="J56" s="152"/>
      <c r="K56" s="162"/>
      <c r="L56" s="152"/>
      <c r="M56" s="162"/>
      <c r="N56" s="152"/>
      <c r="O56" s="152"/>
      <c r="P56" s="162"/>
      <c r="Q56" s="152"/>
      <c r="R56" s="162"/>
      <c r="X56" s="152"/>
      <c r="Y56" s="152"/>
      <c r="Z56" s="162"/>
      <c r="AA56" s="152"/>
      <c r="AB56" s="162"/>
      <c r="AC56" s="36" t="s">
        <v>23</v>
      </c>
      <c r="AD56" s="3">
        <v>75</v>
      </c>
      <c r="AE56" s="37">
        <f>AE15/Energy!AC35*1000</f>
        <v>9.7695008395664775</v>
      </c>
      <c r="AF56" s="3">
        <v>160</v>
      </c>
      <c r="AG56" s="37">
        <f>AG15/Energy!AE35*1000</f>
        <v>11.773123455184077</v>
      </c>
      <c r="AH56" s="158"/>
      <c r="AI56" s="159"/>
      <c r="AJ56" s="167"/>
      <c r="AK56" s="159"/>
      <c r="AL56" s="167"/>
      <c r="AM56" s="152"/>
      <c r="AN56" s="152"/>
      <c r="AO56" s="162"/>
    </row>
    <row r="57" spans="1:45" x14ac:dyDescent="0.3">
      <c r="I57" s="152"/>
      <c r="J57" s="152"/>
      <c r="K57" s="162"/>
      <c r="L57" s="152"/>
      <c r="M57" s="162"/>
      <c r="N57" s="152" t="s">
        <v>249</v>
      </c>
      <c r="O57" s="152">
        <v>151</v>
      </c>
      <c r="P57" s="162">
        <f>P16/Energy!N36*1000</f>
        <v>8.0249879865449305</v>
      </c>
      <c r="Q57" s="152">
        <v>167</v>
      </c>
      <c r="R57" s="162">
        <f>R16/Energy!P36*1000</f>
        <v>9.1925465838509322</v>
      </c>
      <c r="X57" s="152"/>
      <c r="Y57" s="152"/>
      <c r="Z57" s="162"/>
      <c r="AA57" s="152"/>
      <c r="AB57" s="162"/>
      <c r="AC57" s="36" t="s">
        <v>24</v>
      </c>
      <c r="AD57" s="3">
        <v>85</v>
      </c>
      <c r="AE57" s="37">
        <f>AE16/Energy!AC36*1000</f>
        <v>10.611445938288778</v>
      </c>
      <c r="AF57" s="3">
        <v>187</v>
      </c>
      <c r="AG57" s="37">
        <f>AG16/Energy!AE36*1000</f>
        <v>11.532460484363341</v>
      </c>
      <c r="AH57" s="158"/>
      <c r="AI57" s="159"/>
      <c r="AJ57" s="167"/>
      <c r="AK57" s="159"/>
      <c r="AL57" s="167"/>
      <c r="AM57" s="152"/>
      <c r="AN57" s="152"/>
      <c r="AO57" s="162"/>
    </row>
    <row r="58" spans="1:45" x14ac:dyDescent="0.3">
      <c r="I58" s="152" t="s">
        <v>183</v>
      </c>
      <c r="J58" s="152">
        <v>204</v>
      </c>
      <c r="K58" s="162">
        <f>K17/Energy!I37*1000</f>
        <v>11.542497376705141</v>
      </c>
      <c r="L58" s="152">
        <v>247</v>
      </c>
      <c r="M58" s="162">
        <f>M17/Energy!K37*1000</f>
        <v>13.240857503152586</v>
      </c>
      <c r="N58" s="152"/>
      <c r="O58" s="152"/>
      <c r="P58" s="162"/>
      <c r="Q58" s="152"/>
      <c r="R58" s="162"/>
      <c r="X58" s="152" t="s">
        <v>193</v>
      </c>
      <c r="Y58" s="152">
        <v>169</v>
      </c>
      <c r="Z58" s="162">
        <f>Z17/Energy!X37*1000</f>
        <v>10.801728276524244</v>
      </c>
      <c r="AA58" s="152">
        <v>198</v>
      </c>
      <c r="AB58" s="162">
        <f>AB17/Energy!Z37*1000</f>
        <v>11.743981209630064</v>
      </c>
      <c r="AC58" s="36" t="s">
        <v>25</v>
      </c>
      <c r="AD58" s="3">
        <v>83</v>
      </c>
      <c r="AE58" s="37">
        <f>AE17/Energy!AC37*1000</f>
        <v>10.454642933733648</v>
      </c>
      <c r="AF58" s="3">
        <v>194</v>
      </c>
      <c r="AG58" s="37">
        <f>AG17/Energy!AE37*1000</f>
        <v>11.796673073099608</v>
      </c>
      <c r="AM58" s="152" t="s">
        <v>210</v>
      </c>
      <c r="AN58" s="152">
        <v>300</v>
      </c>
      <c r="AO58" s="162">
        <f>AO17/Energy!AM37*1000</f>
        <v>9.4375</v>
      </c>
    </row>
    <row r="59" spans="1:45" x14ac:dyDescent="0.3">
      <c r="I59" s="152"/>
      <c r="J59" s="152"/>
      <c r="K59" s="162"/>
      <c r="L59" s="152"/>
      <c r="M59" s="162"/>
      <c r="N59" s="152"/>
      <c r="O59" s="152"/>
      <c r="P59" s="162"/>
      <c r="Q59" s="152"/>
      <c r="R59" s="162"/>
      <c r="X59" s="152"/>
      <c r="Y59" s="152"/>
      <c r="Z59" s="162"/>
      <c r="AA59" s="152"/>
      <c r="AB59" s="162"/>
      <c r="AC59" s="36" t="s">
        <v>26</v>
      </c>
      <c r="AD59" s="3">
        <v>74</v>
      </c>
      <c r="AE59" s="37">
        <f>AE18/Energy!AC38*1000</f>
        <v>10.803660015433799</v>
      </c>
      <c r="AF59" s="3">
        <v>147</v>
      </c>
      <c r="AG59" s="37">
        <f>AG18/Energy!AE38*1000</f>
        <v>12.477450390859893</v>
      </c>
      <c r="AM59" s="152"/>
      <c r="AN59" s="152"/>
      <c r="AO59" s="162"/>
    </row>
    <row r="60" spans="1:45" x14ac:dyDescent="0.3">
      <c r="A60" s="53" t="s">
        <v>34</v>
      </c>
      <c r="B60" s="53"/>
      <c r="C60" s="53"/>
      <c r="D60" s="16"/>
      <c r="E60" s="16"/>
      <c r="F60" s="16"/>
      <c r="G60" s="16"/>
      <c r="H60" s="51"/>
      <c r="I60" s="16"/>
      <c r="J60" s="16">
        <v>780</v>
      </c>
      <c r="K60" s="28">
        <f>(J49*K49+J50*K50+J54*K54+J58*K58)/SUM(J49:J59)</f>
        <v>10.289337143240122</v>
      </c>
      <c r="L60" s="16">
        <v>875</v>
      </c>
      <c r="M60" s="28">
        <f>(L49*M49+L50*M50+L54*M54+L58*M58)/SUM(L49:L59)</f>
        <v>12.094652212758723</v>
      </c>
      <c r="N60" s="16"/>
      <c r="O60" s="27">
        <v>632</v>
      </c>
      <c r="P60" s="28">
        <f>P19/Energy!N39*1000</f>
        <v>7.4557708508845826</v>
      </c>
      <c r="Q60" s="27">
        <v>680</v>
      </c>
      <c r="R60" s="28">
        <f>R19/Energy!P39*1000</f>
        <v>9.0548953027730619</v>
      </c>
      <c r="S60" s="64"/>
      <c r="T60" s="16"/>
      <c r="U60" s="16"/>
      <c r="V60" s="16"/>
      <c r="W60" s="16"/>
      <c r="X60" s="56"/>
      <c r="Y60" s="56">
        <v>792</v>
      </c>
      <c r="Z60" s="56"/>
      <c r="AA60" s="56">
        <v>1005</v>
      </c>
      <c r="AB60" s="56"/>
      <c r="AC60" s="56"/>
      <c r="AD60" s="56">
        <f>SUM(AD49:AD59)</f>
        <v>907</v>
      </c>
      <c r="AE60" s="57">
        <f>(AD49*AE49+AD50*AE50+AD51*AE51+AD52*AE52+AD53*AE53+AD54*AE54+AD55*AE55+AD56*AE56+AD57*AE57+AD58*AE58+AD59*AE59)/SUM(AD49:AD59)</f>
        <v>9.2262818966424494</v>
      </c>
      <c r="AF60" s="56">
        <f>SUM(AF49:AF59)</f>
        <v>1806</v>
      </c>
      <c r="AG60" s="57">
        <f>(AF49*AG49+AF50*AG50+AF51*AG51+AF52*AG52+AF53*AG53+AF54*AG54+AF55*AG55+AF56*AG56+AF57*AG57+AF58*AG58+AF59*AG59)/SUM(AF49:AF59)</f>
        <v>10.996345328759922</v>
      </c>
      <c r="AH60" s="16"/>
      <c r="AI60" s="16"/>
      <c r="AJ60" s="28"/>
      <c r="AK60" s="16"/>
      <c r="AL60" s="16"/>
      <c r="AM60" s="56"/>
      <c r="AN60" s="56">
        <v>1044</v>
      </c>
      <c r="AO60" s="57">
        <f>AO19/Energy!AM39*1000</f>
        <v>7.8610603290676409</v>
      </c>
      <c r="AP60" s="16">
        <v>1469</v>
      </c>
      <c r="AQ60" s="28">
        <f>AQ19/Energy!AO39*1000</f>
        <v>9.3529788597053169</v>
      </c>
      <c r="AR60" s="16" t="s">
        <v>213</v>
      </c>
      <c r="AS60" s="5"/>
    </row>
    <row r="61" spans="1:45" s="12" customFormat="1" x14ac:dyDescent="0.3">
      <c r="P61" s="8"/>
      <c r="Q61" s="8"/>
      <c r="R61" s="8"/>
      <c r="Z61" s="8"/>
      <c r="AB61" s="8"/>
      <c r="AJ61" s="8"/>
      <c r="AL61" s="8"/>
      <c r="AS61" s="8"/>
    </row>
    <row r="62" spans="1:45" x14ac:dyDescent="0.3">
      <c r="K62" s="12"/>
      <c r="L62" s="12"/>
      <c r="M62" s="12"/>
      <c r="N62" s="12"/>
      <c r="AR62" s="12"/>
      <c r="AS62" s="8"/>
    </row>
    <row r="63" spans="1:45" x14ac:dyDescent="0.3">
      <c r="K63" s="12"/>
      <c r="L63" s="12"/>
      <c r="M63" s="8"/>
      <c r="N63" s="12"/>
    </row>
    <row r="64" spans="1:45" x14ac:dyDescent="0.3">
      <c r="A64" s="2" t="s">
        <v>205</v>
      </c>
      <c r="B64" s="3"/>
      <c r="C64" s="3"/>
      <c r="D64" s="152" t="s">
        <v>1</v>
      </c>
      <c r="E64" s="152"/>
      <c r="F64" s="152"/>
      <c r="G64" s="152"/>
      <c r="H64" s="152"/>
      <c r="I64" s="152" t="s">
        <v>2</v>
      </c>
      <c r="J64" s="152"/>
      <c r="K64" s="152"/>
      <c r="L64" s="152"/>
      <c r="M64" s="152"/>
      <c r="N64" s="152" t="s">
        <v>3</v>
      </c>
      <c r="O64" s="152"/>
      <c r="P64" s="152"/>
      <c r="Q64" s="152"/>
      <c r="R64" s="152"/>
      <c r="S64" s="152" t="s">
        <v>4</v>
      </c>
      <c r="T64" s="152"/>
      <c r="U64" s="152"/>
      <c r="V64" s="152"/>
      <c r="W64" s="152"/>
      <c r="X64" s="152" t="s">
        <v>5</v>
      </c>
      <c r="Y64" s="152"/>
      <c r="Z64" s="152"/>
      <c r="AA64" s="152"/>
      <c r="AB64" s="152"/>
      <c r="AC64" s="152" t="s">
        <v>6</v>
      </c>
      <c r="AD64" s="152"/>
      <c r="AE64" s="152"/>
      <c r="AF64" s="152"/>
      <c r="AG64" s="152"/>
      <c r="AH64" s="152" t="s">
        <v>7</v>
      </c>
      <c r="AI64" s="152"/>
      <c r="AJ64" s="152"/>
      <c r="AK64" s="152"/>
      <c r="AL64" s="152"/>
    </row>
    <row r="65" spans="1:38" x14ac:dyDescent="0.3">
      <c r="A65" s="3"/>
      <c r="B65" s="3"/>
      <c r="C65" s="3"/>
      <c r="D65" s="3" t="s">
        <v>37</v>
      </c>
      <c r="E65" s="3" t="s">
        <v>11</v>
      </c>
      <c r="F65" s="3" t="s">
        <v>27</v>
      </c>
      <c r="G65" s="3" t="s">
        <v>11</v>
      </c>
      <c r="H65" s="3" t="s">
        <v>28</v>
      </c>
      <c r="I65" s="3" t="s">
        <v>37</v>
      </c>
      <c r="J65" s="3" t="s">
        <v>11</v>
      </c>
      <c r="K65" s="3" t="s">
        <v>27</v>
      </c>
      <c r="L65" s="3" t="s">
        <v>11</v>
      </c>
      <c r="M65" s="3" t="s">
        <v>28</v>
      </c>
      <c r="N65" s="3" t="s">
        <v>37</v>
      </c>
      <c r="O65" s="3" t="s">
        <v>11</v>
      </c>
      <c r="P65" s="3" t="s">
        <v>27</v>
      </c>
      <c r="Q65" s="3" t="s">
        <v>11</v>
      </c>
      <c r="R65" s="3" t="s">
        <v>28</v>
      </c>
      <c r="S65" s="3" t="s">
        <v>37</v>
      </c>
      <c r="T65" s="3" t="s">
        <v>11</v>
      </c>
      <c r="U65" s="3" t="s">
        <v>27</v>
      </c>
      <c r="V65" s="3" t="s">
        <v>11</v>
      </c>
      <c r="W65" s="3" t="s">
        <v>28</v>
      </c>
      <c r="X65" s="3" t="s">
        <v>37</v>
      </c>
      <c r="Y65" s="3" t="s">
        <v>11</v>
      </c>
      <c r="Z65" s="3" t="s">
        <v>27</v>
      </c>
      <c r="AA65" s="3" t="s">
        <v>11</v>
      </c>
      <c r="AB65" s="3" t="s">
        <v>28</v>
      </c>
      <c r="AC65" s="3" t="s">
        <v>37</v>
      </c>
      <c r="AD65" s="3" t="s">
        <v>11</v>
      </c>
      <c r="AE65" s="3" t="s">
        <v>27</v>
      </c>
      <c r="AF65" s="3" t="s">
        <v>11</v>
      </c>
      <c r="AG65" s="3" t="s">
        <v>28</v>
      </c>
      <c r="AH65" s="3" t="s">
        <v>37</v>
      </c>
      <c r="AI65" s="3" t="s">
        <v>11</v>
      </c>
      <c r="AJ65" s="3" t="s">
        <v>27</v>
      </c>
      <c r="AK65" s="3" t="s">
        <v>11</v>
      </c>
      <c r="AL65" s="3" t="s">
        <v>28</v>
      </c>
    </row>
    <row r="66" spans="1:38" x14ac:dyDescent="0.3">
      <c r="AC66" s="4"/>
    </row>
    <row r="67" spans="1:38" x14ac:dyDescent="0.3">
      <c r="S67" s="3"/>
      <c r="T67" s="85" t="s">
        <v>304</v>
      </c>
      <c r="U67" s="85"/>
      <c r="V67" s="84"/>
      <c r="W67" s="84"/>
      <c r="AC67" s="4"/>
    </row>
    <row r="68" spans="1:38" x14ac:dyDescent="0.3">
      <c r="S68" s="85" t="s">
        <v>302</v>
      </c>
      <c r="T68" s="3">
        <v>636</v>
      </c>
      <c r="U68" s="3">
        <v>2.2000000000000002</v>
      </c>
      <c r="AC68" s="4"/>
    </row>
    <row r="69" spans="1:38" x14ac:dyDescent="0.3">
      <c r="S69" s="85" t="s">
        <v>303</v>
      </c>
      <c r="T69" s="3">
        <v>687</v>
      </c>
      <c r="U69" s="3">
        <v>2</v>
      </c>
      <c r="AC69" s="4"/>
    </row>
    <row r="70" spans="1:38" x14ac:dyDescent="0.3">
      <c r="N70" s="152" t="s">
        <v>191</v>
      </c>
      <c r="O70" s="152">
        <v>131</v>
      </c>
      <c r="P70" s="152">
        <v>1.4</v>
      </c>
      <c r="Q70" s="152">
        <v>119</v>
      </c>
      <c r="R70" s="152">
        <v>1.7</v>
      </c>
      <c r="S70" s="152" t="s">
        <v>200</v>
      </c>
      <c r="T70" s="152">
        <v>138</v>
      </c>
      <c r="U70" s="152">
        <v>1.8</v>
      </c>
      <c r="V70" s="152">
        <v>143</v>
      </c>
      <c r="W70" s="152">
        <v>2.1</v>
      </c>
      <c r="X70" s="152" t="s">
        <v>191</v>
      </c>
      <c r="Y70" s="152">
        <v>132</v>
      </c>
      <c r="Z70" s="152">
        <v>1.6</v>
      </c>
      <c r="AA70" s="152">
        <v>202</v>
      </c>
      <c r="AB70" s="152">
        <v>1.9</v>
      </c>
      <c r="AC70" s="4"/>
    </row>
    <row r="71" spans="1:38" x14ac:dyDescent="0.3"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4"/>
    </row>
    <row r="72" spans="1:38" x14ac:dyDescent="0.3">
      <c r="N72" s="152" t="s">
        <v>248</v>
      </c>
      <c r="O72" s="152">
        <v>350</v>
      </c>
      <c r="P72" s="152">
        <v>1.4</v>
      </c>
      <c r="Q72" s="152">
        <v>394</v>
      </c>
      <c r="R72" s="152">
        <v>1.8</v>
      </c>
      <c r="S72" s="152" t="s">
        <v>201</v>
      </c>
      <c r="T72" s="152">
        <v>136</v>
      </c>
      <c r="U72" s="152">
        <v>1.8</v>
      </c>
      <c r="V72" s="152">
        <v>169</v>
      </c>
      <c r="W72" s="152">
        <v>2.2999999999999998</v>
      </c>
      <c r="X72" s="152" t="s">
        <v>192</v>
      </c>
      <c r="Y72" s="152">
        <v>183</v>
      </c>
      <c r="Z72" s="152">
        <v>1.7</v>
      </c>
      <c r="AA72" s="152">
        <v>247</v>
      </c>
      <c r="AB72" s="152">
        <v>2</v>
      </c>
      <c r="AC72" s="4"/>
    </row>
    <row r="73" spans="1:38" x14ac:dyDescent="0.3"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4"/>
    </row>
    <row r="74" spans="1:38" x14ac:dyDescent="0.3">
      <c r="N74" s="152"/>
      <c r="O74" s="152"/>
      <c r="P74" s="152"/>
      <c r="Q74" s="152"/>
      <c r="R74" s="152"/>
      <c r="S74" s="152" t="s">
        <v>202</v>
      </c>
      <c r="T74" s="152">
        <v>179</v>
      </c>
      <c r="U74" s="152">
        <v>1.9</v>
      </c>
      <c r="V74" s="152">
        <v>256</v>
      </c>
      <c r="W74" s="152">
        <v>2.2999999999999998</v>
      </c>
      <c r="X74" s="152"/>
      <c r="Y74" s="152"/>
      <c r="Z74" s="152"/>
      <c r="AA74" s="152"/>
      <c r="AB74" s="152"/>
      <c r="AC74" s="4"/>
    </row>
    <row r="75" spans="1:38" x14ac:dyDescent="0.3"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 t="s">
        <v>182</v>
      </c>
      <c r="Y75" s="152">
        <v>308</v>
      </c>
      <c r="Z75" s="152">
        <v>1.9</v>
      </c>
      <c r="AA75" s="152">
        <v>358</v>
      </c>
      <c r="AB75" s="152">
        <v>2.1</v>
      </c>
      <c r="AC75" s="4"/>
    </row>
    <row r="76" spans="1:38" x14ac:dyDescent="0.3">
      <c r="N76" s="152"/>
      <c r="O76" s="152"/>
      <c r="P76" s="152"/>
      <c r="Q76" s="152"/>
      <c r="R76" s="152"/>
      <c r="S76" s="152" t="s">
        <v>203</v>
      </c>
      <c r="T76" s="152">
        <v>192</v>
      </c>
      <c r="U76" s="152">
        <v>2.1</v>
      </c>
      <c r="V76" s="152">
        <v>193</v>
      </c>
      <c r="W76" s="152">
        <v>2.2999999999999998</v>
      </c>
      <c r="X76" s="152"/>
      <c r="Y76" s="152"/>
      <c r="Z76" s="152"/>
      <c r="AA76" s="152"/>
      <c r="AB76" s="152"/>
      <c r="AC76" s="4"/>
    </row>
    <row r="77" spans="1:38" x14ac:dyDescent="0.3"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4"/>
    </row>
    <row r="78" spans="1:38" x14ac:dyDescent="0.3">
      <c r="N78" s="152" t="s">
        <v>249</v>
      </c>
      <c r="O78" s="152">
        <v>151</v>
      </c>
      <c r="P78" s="152">
        <v>1.6</v>
      </c>
      <c r="Q78" s="152">
        <v>167</v>
      </c>
      <c r="R78" s="152">
        <v>1.8</v>
      </c>
      <c r="S78" s="152" t="s">
        <v>204</v>
      </c>
      <c r="T78" s="152">
        <v>217</v>
      </c>
      <c r="U78" s="152">
        <v>2.2000000000000002</v>
      </c>
      <c r="V78" s="152">
        <v>164</v>
      </c>
      <c r="W78" s="152">
        <v>2.4</v>
      </c>
      <c r="X78" s="152"/>
      <c r="Y78" s="152"/>
      <c r="Z78" s="152"/>
      <c r="AA78" s="152"/>
      <c r="AB78" s="152"/>
      <c r="AC78" s="4"/>
    </row>
    <row r="79" spans="1:38" x14ac:dyDescent="0.3"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 t="s">
        <v>193</v>
      </c>
      <c r="Y79" s="152">
        <v>169</v>
      </c>
      <c r="Z79" s="152">
        <v>2.1</v>
      </c>
      <c r="AA79" s="152">
        <v>198</v>
      </c>
      <c r="AB79" s="152">
        <v>2.2999999999999998</v>
      </c>
      <c r="AC79" s="4"/>
    </row>
    <row r="80" spans="1:38" x14ac:dyDescent="0.3">
      <c r="N80" s="152"/>
      <c r="O80" s="152"/>
      <c r="P80" s="152"/>
      <c r="Q80" s="152"/>
      <c r="R80" s="152"/>
      <c r="S80" s="3"/>
      <c r="T80" s="3"/>
      <c r="U80" s="3"/>
      <c r="V80" s="3"/>
      <c r="W80" s="3"/>
      <c r="X80" s="152"/>
      <c r="Y80" s="152"/>
      <c r="Z80" s="152"/>
      <c r="AA80" s="152"/>
      <c r="AB80" s="152"/>
      <c r="AC80" s="4"/>
    </row>
    <row r="81" spans="1:45" x14ac:dyDescent="0.3">
      <c r="A81" s="53" t="s">
        <v>34</v>
      </c>
      <c r="B81" s="16"/>
      <c r="C81" s="16"/>
      <c r="D81" s="16">
        <v>1464</v>
      </c>
      <c r="E81" s="16">
        <f>8*F39/Energy!D19</f>
        <v>1.5714285714285716</v>
      </c>
      <c r="F81" s="16">
        <v>1552</v>
      </c>
      <c r="G81" s="16">
        <f>8*H39/Energy!F19</f>
        <v>2.3809523809523809</v>
      </c>
      <c r="H81" s="16"/>
      <c r="I81" s="16">
        <v>1464</v>
      </c>
      <c r="J81" s="16">
        <f>8*K39/Energy!I19</f>
        <v>2.1052631578947367</v>
      </c>
      <c r="K81" s="16">
        <v>1552</v>
      </c>
      <c r="L81" s="16">
        <f>8*M39/Energy!K19</f>
        <v>3.1780821917808217</v>
      </c>
      <c r="M81" s="16"/>
      <c r="N81" s="16"/>
      <c r="O81" s="27">
        <v>632</v>
      </c>
      <c r="P81" s="16">
        <v>1.5</v>
      </c>
      <c r="Q81" s="27">
        <v>680</v>
      </c>
      <c r="R81" s="16">
        <v>1.8</v>
      </c>
      <c r="S81" s="16"/>
      <c r="T81" s="16">
        <v>862</v>
      </c>
      <c r="U81" s="16">
        <v>2</v>
      </c>
      <c r="V81" s="16">
        <v>925</v>
      </c>
      <c r="W81" s="16">
        <v>2.2999999999999998</v>
      </c>
      <c r="X81" s="16"/>
      <c r="Y81" s="16">
        <v>792</v>
      </c>
      <c r="Z81" s="28">
        <v>1.9</v>
      </c>
      <c r="AA81" s="16">
        <v>1005</v>
      </c>
      <c r="AB81" s="28">
        <v>3.1</v>
      </c>
    </row>
    <row r="82" spans="1:45" s="12" customFormat="1" x14ac:dyDescent="0.3">
      <c r="P82" s="8"/>
      <c r="Q82" s="8"/>
      <c r="R82" s="8"/>
      <c r="U82" s="8"/>
      <c r="W82" s="8"/>
      <c r="Z82" s="8"/>
      <c r="AB82" s="8"/>
    </row>
    <row r="85" spans="1:45" x14ac:dyDescent="0.3">
      <c r="A85" s="2" t="s">
        <v>227</v>
      </c>
      <c r="B85" s="3"/>
      <c r="C85" s="3"/>
      <c r="D85" s="152" t="s">
        <v>1</v>
      </c>
      <c r="E85" s="152"/>
      <c r="F85" s="152"/>
      <c r="G85" s="152"/>
      <c r="H85" s="152"/>
      <c r="I85" s="152" t="s">
        <v>2</v>
      </c>
      <c r="J85" s="152"/>
      <c r="K85" s="152"/>
      <c r="L85" s="152"/>
      <c r="M85" s="152"/>
      <c r="N85" s="152" t="s">
        <v>3</v>
      </c>
      <c r="O85" s="152"/>
      <c r="P85" s="152"/>
      <c r="Q85" s="152"/>
      <c r="R85" s="152"/>
      <c r="S85" s="152" t="s">
        <v>4</v>
      </c>
      <c r="T85" s="152"/>
      <c r="U85" s="152"/>
      <c r="V85" s="152"/>
      <c r="W85" s="152"/>
      <c r="X85" s="152" t="s">
        <v>5</v>
      </c>
      <c r="Y85" s="152"/>
      <c r="Z85" s="152"/>
      <c r="AA85" s="152"/>
      <c r="AB85" s="152"/>
      <c r="AC85" s="152" t="s">
        <v>6</v>
      </c>
      <c r="AD85" s="152"/>
      <c r="AE85" s="152"/>
      <c r="AF85" s="152"/>
      <c r="AG85" s="152"/>
      <c r="AH85" s="152" t="s">
        <v>7</v>
      </c>
      <c r="AI85" s="152"/>
      <c r="AJ85" s="152"/>
      <c r="AK85" s="152"/>
      <c r="AL85" s="152"/>
      <c r="AM85" s="152" t="s">
        <v>8</v>
      </c>
      <c r="AN85" s="152"/>
      <c r="AO85" s="152"/>
      <c r="AP85" s="152"/>
      <c r="AQ85" s="152"/>
      <c r="AR85" s="12"/>
      <c r="AS85" s="8"/>
    </row>
    <row r="86" spans="1:45" x14ac:dyDescent="0.3">
      <c r="A86" s="3"/>
      <c r="B86" s="3"/>
      <c r="C86" s="3"/>
      <c r="D86" s="3" t="s">
        <v>37</v>
      </c>
      <c r="E86" s="3" t="s">
        <v>11</v>
      </c>
      <c r="F86" s="3" t="s">
        <v>27</v>
      </c>
      <c r="G86" s="3" t="s">
        <v>11</v>
      </c>
      <c r="H86" s="3" t="s">
        <v>28</v>
      </c>
      <c r="I86" s="3" t="s">
        <v>37</v>
      </c>
      <c r="J86" s="3" t="s">
        <v>11</v>
      </c>
      <c r="K86" s="3" t="s">
        <v>27</v>
      </c>
      <c r="L86" s="3" t="s">
        <v>11</v>
      </c>
      <c r="M86" s="3" t="s">
        <v>28</v>
      </c>
      <c r="N86" s="3" t="s">
        <v>37</v>
      </c>
      <c r="O86" s="3" t="s">
        <v>11</v>
      </c>
      <c r="P86" s="3" t="s">
        <v>27</v>
      </c>
      <c r="Q86" s="3" t="s">
        <v>11</v>
      </c>
      <c r="R86" s="3" t="s">
        <v>28</v>
      </c>
      <c r="S86" s="3" t="s">
        <v>37</v>
      </c>
      <c r="T86" s="3" t="s">
        <v>11</v>
      </c>
      <c r="U86" s="3" t="s">
        <v>27</v>
      </c>
      <c r="V86" s="3" t="s">
        <v>11</v>
      </c>
      <c r="W86" s="3" t="s">
        <v>28</v>
      </c>
      <c r="X86" s="3" t="s">
        <v>37</v>
      </c>
      <c r="Y86" s="3" t="s">
        <v>11</v>
      </c>
      <c r="Z86" s="3" t="s">
        <v>27</v>
      </c>
      <c r="AA86" s="3" t="s">
        <v>11</v>
      </c>
      <c r="AB86" s="3" t="s">
        <v>28</v>
      </c>
      <c r="AC86" s="55" t="s">
        <v>37</v>
      </c>
      <c r="AD86" s="55" t="s">
        <v>11</v>
      </c>
      <c r="AE86" s="55" t="s">
        <v>27</v>
      </c>
      <c r="AF86" s="55" t="s">
        <v>11</v>
      </c>
      <c r="AG86" s="55" t="s">
        <v>28</v>
      </c>
      <c r="AH86" s="3" t="s">
        <v>37</v>
      </c>
      <c r="AI86" s="3" t="s">
        <v>11</v>
      </c>
      <c r="AJ86" s="3" t="s">
        <v>27</v>
      </c>
      <c r="AK86" s="3" t="s">
        <v>11</v>
      </c>
      <c r="AL86" s="3" t="s">
        <v>28</v>
      </c>
      <c r="AM86" s="55" t="s">
        <v>37</v>
      </c>
      <c r="AN86" s="55" t="s">
        <v>11</v>
      </c>
      <c r="AO86" s="55" t="s">
        <v>27</v>
      </c>
      <c r="AP86" s="55" t="s">
        <v>11</v>
      </c>
      <c r="AQ86" s="3" t="s">
        <v>28</v>
      </c>
    </row>
    <row r="87" spans="1:45" x14ac:dyDescent="0.3">
      <c r="D87" s="25" t="s">
        <v>222</v>
      </c>
      <c r="E87" s="3">
        <v>66</v>
      </c>
      <c r="F87" s="3">
        <v>26</v>
      </c>
      <c r="G87" s="3">
        <v>64</v>
      </c>
      <c r="H87" s="3">
        <v>26</v>
      </c>
      <c r="AC87" s="36" t="s">
        <v>12</v>
      </c>
      <c r="AD87" s="3">
        <v>277</v>
      </c>
      <c r="AE87" s="3">
        <f>10*AE23</f>
        <v>23.244147157190636</v>
      </c>
      <c r="AF87" s="3">
        <v>302</v>
      </c>
      <c r="AG87" s="37">
        <f>10*AG23</f>
        <v>22.974994656977987</v>
      </c>
      <c r="AM87" s="3"/>
      <c r="AN87" s="3" t="s">
        <v>212</v>
      </c>
      <c r="AO87" s="3" t="s">
        <v>211</v>
      </c>
      <c r="AP87" s="3" t="s">
        <v>217</v>
      </c>
    </row>
    <row r="88" spans="1:45" x14ac:dyDescent="0.3">
      <c r="D88" s="26" t="s">
        <v>223</v>
      </c>
      <c r="E88" s="3">
        <v>150</v>
      </c>
      <c r="F88" s="3">
        <v>24</v>
      </c>
      <c r="G88" s="3">
        <v>141</v>
      </c>
      <c r="H88" s="3">
        <v>25</v>
      </c>
      <c r="X88" s="31" t="s">
        <v>196</v>
      </c>
      <c r="Y88" s="3">
        <v>490</v>
      </c>
      <c r="Z88" s="3">
        <v>20</v>
      </c>
      <c r="AA88" s="3">
        <v>559</v>
      </c>
      <c r="AB88" s="3">
        <v>21</v>
      </c>
      <c r="AC88" s="36" t="s">
        <v>13</v>
      </c>
      <c r="AD88" s="3">
        <v>168</v>
      </c>
      <c r="AE88" s="3">
        <f>10*AE24</f>
        <v>21.205021139573542</v>
      </c>
      <c r="AF88" s="3">
        <v>179</v>
      </c>
      <c r="AG88" s="37">
        <f>10*AG24</f>
        <v>21.843145412939464</v>
      </c>
      <c r="AM88" s="39" t="s">
        <v>214</v>
      </c>
      <c r="AN88" s="3">
        <v>1503</v>
      </c>
      <c r="AO88" s="37">
        <f>10*AO24</f>
        <v>19.872964882821055</v>
      </c>
      <c r="AP88" s="162">
        <f>10*AP24</f>
        <v>18.508794959306904</v>
      </c>
      <c r="AQ88" s="5"/>
    </row>
    <row r="89" spans="1:45" x14ac:dyDescent="0.3">
      <c r="D89" s="26" t="s">
        <v>224</v>
      </c>
      <c r="E89" s="3">
        <v>134</v>
      </c>
      <c r="F89" s="3">
        <v>21</v>
      </c>
      <c r="G89" s="3">
        <v>135</v>
      </c>
      <c r="H89" s="3">
        <v>22</v>
      </c>
      <c r="X89" s="32" t="s">
        <v>198</v>
      </c>
      <c r="Y89" s="33">
        <v>476</v>
      </c>
      <c r="Z89" s="33">
        <v>20</v>
      </c>
      <c r="AA89" s="33">
        <v>574</v>
      </c>
      <c r="AB89" s="33">
        <v>22</v>
      </c>
      <c r="AC89" s="36" t="s">
        <v>14</v>
      </c>
      <c r="AD89" s="3">
        <v>93</v>
      </c>
      <c r="AE89" s="3">
        <f>10*AE25</f>
        <v>19.581931763575206</v>
      </c>
      <c r="AF89" s="3">
        <v>89</v>
      </c>
      <c r="AG89" s="37">
        <f>10*AG25</f>
        <v>21.220317707010175</v>
      </c>
      <c r="AM89" s="40" t="s">
        <v>215</v>
      </c>
      <c r="AN89" s="3">
        <v>1620</v>
      </c>
      <c r="AO89" s="37">
        <f t="shared" ref="AO89:AO90" si="1">10*AO25</f>
        <v>19.324363011737763</v>
      </c>
      <c r="AP89" s="162"/>
      <c r="AQ89" s="5"/>
    </row>
    <row r="90" spans="1:45" x14ac:dyDescent="0.3">
      <c r="D90" s="26" t="s">
        <v>225</v>
      </c>
      <c r="E90" s="3">
        <v>117</v>
      </c>
      <c r="F90" s="3">
        <v>20</v>
      </c>
      <c r="G90" s="3">
        <v>123</v>
      </c>
      <c r="H90" s="3">
        <v>21</v>
      </c>
      <c r="X90" s="32" t="s">
        <v>197</v>
      </c>
      <c r="Y90" s="3">
        <v>423</v>
      </c>
      <c r="Z90" s="3">
        <v>19</v>
      </c>
      <c r="AA90" s="3">
        <v>577</v>
      </c>
      <c r="AB90" s="3">
        <v>22</v>
      </c>
      <c r="AC90" s="36" t="s">
        <v>15</v>
      </c>
      <c r="AD90" s="3">
        <v>80</v>
      </c>
      <c r="AE90" s="3">
        <f>10*AE26</f>
        <v>21.77416772513315</v>
      </c>
      <c r="AF90" s="3">
        <v>117</v>
      </c>
      <c r="AG90" s="37">
        <f>10*AG26</f>
        <v>21.96394252768372</v>
      </c>
      <c r="AM90" s="3" t="s">
        <v>216</v>
      </c>
      <c r="AN90" s="3">
        <v>1500</v>
      </c>
      <c r="AO90" s="37">
        <f t="shared" si="1"/>
        <v>16.556450643260789</v>
      </c>
      <c r="AP90" s="162"/>
      <c r="AQ90" s="12"/>
      <c r="AR90" s="8"/>
    </row>
    <row r="91" spans="1:45" x14ac:dyDescent="0.3">
      <c r="D91" s="26"/>
      <c r="E91" s="3"/>
      <c r="F91" s="3"/>
      <c r="G91" s="3"/>
      <c r="H91" s="3"/>
      <c r="X91" s="15"/>
      <c r="AC91" s="4"/>
      <c r="AG91" s="5"/>
      <c r="AM91" s="3"/>
      <c r="AN91" s="3" t="s">
        <v>212</v>
      </c>
      <c r="AO91" s="3" t="s">
        <v>211</v>
      </c>
    </row>
    <row r="92" spans="1:45" x14ac:dyDescent="0.3">
      <c r="D92" s="26" t="s">
        <v>226</v>
      </c>
      <c r="E92" s="3">
        <v>170</v>
      </c>
      <c r="F92" s="3">
        <v>20</v>
      </c>
      <c r="G92" s="3">
        <v>176</v>
      </c>
      <c r="H92" s="3">
        <v>24</v>
      </c>
      <c r="I92" s="35" t="s">
        <v>16</v>
      </c>
      <c r="J92" s="3">
        <v>47</v>
      </c>
      <c r="K92" s="3">
        <v>22</v>
      </c>
      <c r="L92" s="3">
        <v>52</v>
      </c>
      <c r="M92" s="3">
        <v>28</v>
      </c>
      <c r="N92" s="152" t="s">
        <v>191</v>
      </c>
      <c r="O92" s="152">
        <v>131</v>
      </c>
      <c r="P92" s="162">
        <f>10*P28</f>
        <v>17.278813099330559</v>
      </c>
      <c r="Q92" s="152">
        <v>119</v>
      </c>
      <c r="R92" s="162">
        <f>10*R28</f>
        <v>20.367110887603722</v>
      </c>
      <c r="S92" s="152" t="s">
        <v>200</v>
      </c>
      <c r="T92" s="152">
        <v>138</v>
      </c>
      <c r="U92" s="162">
        <f>10*U28</f>
        <v>22.65625</v>
      </c>
      <c r="V92" s="152">
        <v>143</v>
      </c>
      <c r="W92" s="162">
        <f>10*W28</f>
        <v>25.925925925925924</v>
      </c>
      <c r="X92" s="181" t="s">
        <v>191</v>
      </c>
      <c r="Y92" s="152">
        <v>132</v>
      </c>
      <c r="Z92" s="152">
        <v>20.100000000000001</v>
      </c>
      <c r="AA92" s="152">
        <v>202</v>
      </c>
      <c r="AB92" s="152">
        <v>23.2</v>
      </c>
      <c r="AC92" s="36" t="s">
        <v>16</v>
      </c>
      <c r="AD92" s="3">
        <v>135</v>
      </c>
      <c r="AE92" s="3">
        <f t="shared" ref="AE92:AE102" si="2">10*AE28</f>
        <v>18.62580651800323</v>
      </c>
      <c r="AF92" s="3">
        <v>192</v>
      </c>
      <c r="AG92" s="37">
        <f t="shared" ref="AG92:AG102" si="3">10*AG28</f>
        <v>22.276314818912738</v>
      </c>
      <c r="AH92" s="152" t="s">
        <v>207</v>
      </c>
      <c r="AI92" s="159">
        <v>164</v>
      </c>
      <c r="AJ92" s="167">
        <f>10*AJ28</f>
        <v>17.325934446626611</v>
      </c>
      <c r="AK92" s="159">
        <v>160</v>
      </c>
      <c r="AL92" s="167">
        <f>10*AL28</f>
        <v>21.782128772757673</v>
      </c>
      <c r="AM92" s="152" t="s">
        <v>207</v>
      </c>
      <c r="AN92" s="152">
        <v>772</v>
      </c>
      <c r="AO92" s="162">
        <f>10*AO28</f>
        <v>18.993586581154414</v>
      </c>
    </row>
    <row r="93" spans="1:45" x14ac:dyDescent="0.3">
      <c r="D93" s="164" t="s">
        <v>218</v>
      </c>
      <c r="E93" s="152">
        <v>190</v>
      </c>
      <c r="F93" s="152">
        <v>21</v>
      </c>
      <c r="G93" s="152">
        <v>185</v>
      </c>
      <c r="H93" s="152">
        <v>24</v>
      </c>
      <c r="I93" s="181" t="s">
        <v>181</v>
      </c>
      <c r="J93" s="152">
        <v>221</v>
      </c>
      <c r="K93" s="152">
        <v>22</v>
      </c>
      <c r="L93" s="152">
        <v>259</v>
      </c>
      <c r="M93" s="152">
        <v>27</v>
      </c>
      <c r="N93" s="152"/>
      <c r="O93" s="152"/>
      <c r="P93" s="162"/>
      <c r="Q93" s="152"/>
      <c r="R93" s="162"/>
      <c r="S93" s="152"/>
      <c r="T93" s="152"/>
      <c r="U93" s="162"/>
      <c r="V93" s="152"/>
      <c r="W93" s="162"/>
      <c r="X93" s="181"/>
      <c r="Y93" s="152"/>
      <c r="Z93" s="152"/>
      <c r="AA93" s="152"/>
      <c r="AB93" s="152"/>
      <c r="AC93" s="36" t="s">
        <v>17</v>
      </c>
      <c r="AD93" s="3">
        <v>77</v>
      </c>
      <c r="AE93" s="3">
        <f t="shared" si="2"/>
        <v>17.684955156006566</v>
      </c>
      <c r="AF93" s="3">
        <v>137</v>
      </c>
      <c r="AG93" s="37">
        <f t="shared" si="3"/>
        <v>22.551631366549731</v>
      </c>
      <c r="AH93" s="152"/>
      <c r="AI93" s="159"/>
      <c r="AJ93" s="167"/>
      <c r="AK93" s="159"/>
      <c r="AL93" s="167"/>
      <c r="AM93" s="152"/>
      <c r="AN93" s="152"/>
      <c r="AO93" s="162"/>
    </row>
    <row r="94" spans="1:45" x14ac:dyDescent="0.3">
      <c r="D94" s="164"/>
      <c r="E94" s="152"/>
      <c r="F94" s="152"/>
      <c r="G94" s="152"/>
      <c r="H94" s="152"/>
      <c r="I94" s="181"/>
      <c r="J94" s="152"/>
      <c r="K94" s="152"/>
      <c r="L94" s="152"/>
      <c r="M94" s="152"/>
      <c r="N94" s="152" t="s">
        <v>248</v>
      </c>
      <c r="O94" s="152">
        <v>350</v>
      </c>
      <c r="P94" s="162">
        <f>10*P30</f>
        <v>17.479392193862349</v>
      </c>
      <c r="Q94" s="152">
        <v>394</v>
      </c>
      <c r="R94" s="162">
        <f>10*R30</f>
        <v>21.923996811055009</v>
      </c>
      <c r="S94" s="152" t="s">
        <v>201</v>
      </c>
      <c r="T94" s="152">
        <v>136</v>
      </c>
      <c r="U94" s="162">
        <f>10*U30</f>
        <v>22.60869565217391</v>
      </c>
      <c r="V94" s="152">
        <v>169</v>
      </c>
      <c r="W94" s="162">
        <f>10*W30</f>
        <v>28.571428571428573</v>
      </c>
      <c r="X94" s="181" t="s">
        <v>192</v>
      </c>
      <c r="Y94" s="152">
        <v>183</v>
      </c>
      <c r="Z94" s="152">
        <v>21.8</v>
      </c>
      <c r="AA94" s="152">
        <v>247</v>
      </c>
      <c r="AB94" s="152">
        <v>24.8</v>
      </c>
      <c r="AC94" s="36" t="s">
        <v>18</v>
      </c>
      <c r="AD94" s="3">
        <v>85</v>
      </c>
      <c r="AE94" s="3">
        <f t="shared" si="2"/>
        <v>20.573979147051645</v>
      </c>
      <c r="AF94" s="3">
        <v>158</v>
      </c>
      <c r="AG94" s="37">
        <f t="shared" si="3"/>
        <v>24.676882805257133</v>
      </c>
      <c r="AH94" s="152"/>
      <c r="AI94" s="159"/>
      <c r="AJ94" s="167"/>
      <c r="AK94" s="159"/>
      <c r="AL94" s="167"/>
      <c r="AM94" s="152"/>
      <c r="AN94" s="152"/>
      <c r="AO94" s="162"/>
    </row>
    <row r="95" spans="1:45" x14ac:dyDescent="0.3">
      <c r="D95" s="164" t="s">
        <v>219</v>
      </c>
      <c r="E95" s="152">
        <v>253</v>
      </c>
      <c r="F95" s="152">
        <v>21</v>
      </c>
      <c r="G95" s="152">
        <v>289</v>
      </c>
      <c r="H95" s="152">
        <v>25</v>
      </c>
      <c r="I95" s="181"/>
      <c r="J95" s="152"/>
      <c r="K95" s="152"/>
      <c r="L95" s="152"/>
      <c r="M95" s="152"/>
      <c r="N95" s="152"/>
      <c r="O95" s="152"/>
      <c r="P95" s="162"/>
      <c r="Q95" s="152"/>
      <c r="R95" s="162"/>
      <c r="S95" s="152"/>
      <c r="T95" s="152"/>
      <c r="U95" s="162"/>
      <c r="V95" s="152"/>
      <c r="W95" s="162"/>
      <c r="X95" s="181"/>
      <c r="Y95" s="152"/>
      <c r="Z95" s="152"/>
      <c r="AA95" s="152"/>
      <c r="AB95" s="152"/>
      <c r="AC95" s="36" t="s">
        <v>19</v>
      </c>
      <c r="AD95" s="3">
        <v>84</v>
      </c>
      <c r="AE95" s="3">
        <f t="shared" si="2"/>
        <v>20.708939534101422</v>
      </c>
      <c r="AF95" s="3">
        <v>160</v>
      </c>
      <c r="AG95" s="37">
        <f t="shared" si="3"/>
        <v>24.671166613535881</v>
      </c>
      <c r="AH95" s="152" t="s">
        <v>208</v>
      </c>
      <c r="AI95" s="159">
        <v>157</v>
      </c>
      <c r="AJ95" s="167">
        <f>10*AJ31</f>
        <v>19.706604036720982</v>
      </c>
      <c r="AK95" s="159">
        <v>181</v>
      </c>
      <c r="AL95" s="167">
        <f>10*AL31</f>
        <v>24.279700487692185</v>
      </c>
      <c r="AM95" s="158" t="s">
        <v>208</v>
      </c>
      <c r="AN95" s="152">
        <v>692</v>
      </c>
      <c r="AO95" s="162">
        <f>10*AO31</f>
        <v>20.731393252639712</v>
      </c>
    </row>
    <row r="96" spans="1:45" x14ac:dyDescent="0.3">
      <c r="D96" s="164"/>
      <c r="E96" s="152"/>
      <c r="F96" s="152"/>
      <c r="G96" s="152"/>
      <c r="H96" s="152"/>
      <c r="I96" s="181"/>
      <c r="J96" s="152"/>
      <c r="K96" s="152"/>
      <c r="L96" s="152"/>
      <c r="M96" s="152"/>
      <c r="N96" s="152"/>
      <c r="O96" s="152"/>
      <c r="P96" s="162"/>
      <c r="Q96" s="152"/>
      <c r="R96" s="162"/>
      <c r="S96" s="152" t="s">
        <v>202</v>
      </c>
      <c r="T96" s="152">
        <v>179</v>
      </c>
      <c r="U96" s="162">
        <f>10*U32</f>
        <v>23.584905660377359</v>
      </c>
      <c r="V96" s="152">
        <v>256</v>
      </c>
      <c r="W96" s="162">
        <f>10*W32</f>
        <v>27.160493827160494</v>
      </c>
      <c r="X96" s="181"/>
      <c r="Y96" s="152"/>
      <c r="Z96" s="152"/>
      <c r="AA96" s="152"/>
      <c r="AB96" s="152"/>
      <c r="AC96" s="36" t="s">
        <v>20</v>
      </c>
      <c r="AD96" s="3">
        <v>69</v>
      </c>
      <c r="AE96" s="3">
        <f t="shared" si="2"/>
        <v>22.147758830414727</v>
      </c>
      <c r="AF96" s="3">
        <v>167</v>
      </c>
      <c r="AG96" s="37">
        <f t="shared" si="3"/>
        <v>27.129594781081423</v>
      </c>
      <c r="AH96" s="152"/>
      <c r="AI96" s="159"/>
      <c r="AJ96" s="167"/>
      <c r="AK96" s="159"/>
      <c r="AL96" s="167"/>
      <c r="AM96" s="158"/>
      <c r="AN96" s="152"/>
      <c r="AO96" s="162"/>
    </row>
    <row r="97" spans="1:45" x14ac:dyDescent="0.3">
      <c r="D97" s="164" t="s">
        <v>220</v>
      </c>
      <c r="E97" s="152">
        <v>297</v>
      </c>
      <c r="F97" s="152">
        <v>22</v>
      </c>
      <c r="G97" s="152">
        <v>318</v>
      </c>
      <c r="H97" s="152">
        <v>25</v>
      </c>
      <c r="I97" s="181" t="s">
        <v>182</v>
      </c>
      <c r="J97" s="152">
        <v>308</v>
      </c>
      <c r="K97" s="152">
        <v>26</v>
      </c>
      <c r="L97" s="152">
        <v>317</v>
      </c>
      <c r="M97" s="152">
        <v>30</v>
      </c>
      <c r="N97" s="152"/>
      <c r="O97" s="152"/>
      <c r="P97" s="162"/>
      <c r="Q97" s="152"/>
      <c r="R97" s="162"/>
      <c r="S97" s="152"/>
      <c r="T97" s="152"/>
      <c r="U97" s="162"/>
      <c r="V97" s="152"/>
      <c r="W97" s="162"/>
      <c r="X97" s="181" t="s">
        <v>182</v>
      </c>
      <c r="Y97" s="152">
        <v>308</v>
      </c>
      <c r="Z97" s="152">
        <v>23.6</v>
      </c>
      <c r="AA97" s="152">
        <v>358</v>
      </c>
      <c r="AB97" s="152">
        <v>26.8</v>
      </c>
      <c r="AC97" s="36" t="s">
        <v>21</v>
      </c>
      <c r="AD97" s="3">
        <v>67</v>
      </c>
      <c r="AE97" s="3">
        <f t="shared" si="2"/>
        <v>23.256352108113116</v>
      </c>
      <c r="AF97" s="3">
        <v>168</v>
      </c>
      <c r="AG97" s="37">
        <f t="shared" si="3"/>
        <v>26.740552208511875</v>
      </c>
      <c r="AH97" s="152"/>
      <c r="AI97" s="159"/>
      <c r="AJ97" s="167"/>
      <c r="AK97" s="159"/>
      <c r="AL97" s="167"/>
      <c r="AM97" s="158"/>
      <c r="AN97" s="152"/>
      <c r="AO97" s="162"/>
    </row>
    <row r="98" spans="1:45" x14ac:dyDescent="0.3">
      <c r="D98" s="164"/>
      <c r="E98" s="152"/>
      <c r="F98" s="152"/>
      <c r="G98" s="152"/>
      <c r="H98" s="152"/>
      <c r="I98" s="181"/>
      <c r="J98" s="152"/>
      <c r="K98" s="152"/>
      <c r="L98" s="152"/>
      <c r="M98" s="152"/>
      <c r="N98" s="152"/>
      <c r="O98" s="152"/>
      <c r="P98" s="162"/>
      <c r="Q98" s="152"/>
      <c r="R98" s="162"/>
      <c r="S98" s="152" t="s">
        <v>203</v>
      </c>
      <c r="T98" s="152">
        <v>192</v>
      </c>
      <c r="U98" s="162">
        <f>10*U34</f>
        <v>25</v>
      </c>
      <c r="V98" s="152">
        <v>193</v>
      </c>
      <c r="W98" s="162">
        <f>10*W34</f>
        <v>27.848101265822784</v>
      </c>
      <c r="X98" s="181"/>
      <c r="Y98" s="152"/>
      <c r="Z98" s="152"/>
      <c r="AA98" s="152"/>
      <c r="AB98" s="152"/>
      <c r="AC98" s="36" t="s">
        <v>22</v>
      </c>
      <c r="AD98" s="3">
        <v>73</v>
      </c>
      <c r="AE98" s="3">
        <f t="shared" si="2"/>
        <v>23.001725129384702</v>
      </c>
      <c r="AF98" s="3">
        <v>136</v>
      </c>
      <c r="AG98" s="37">
        <f t="shared" si="3"/>
        <v>28.031280360584198</v>
      </c>
      <c r="AH98" s="158" t="s">
        <v>209</v>
      </c>
      <c r="AI98" s="159">
        <v>149</v>
      </c>
      <c r="AJ98" s="167">
        <f>10*AJ34</f>
        <v>22.772491841965653</v>
      </c>
      <c r="AK98" s="159">
        <v>200</v>
      </c>
      <c r="AL98" s="167">
        <f>10*AL34</f>
        <v>26.020161940486343</v>
      </c>
      <c r="AM98" s="152" t="s">
        <v>209</v>
      </c>
      <c r="AN98" s="152">
        <v>749</v>
      </c>
      <c r="AO98" s="162">
        <f>10*AO34</f>
        <v>21.400514695923071</v>
      </c>
    </row>
    <row r="99" spans="1:45" x14ac:dyDescent="0.3">
      <c r="D99" s="164" t="s">
        <v>221</v>
      </c>
      <c r="E99" s="152">
        <v>292</v>
      </c>
      <c r="F99" s="152">
        <v>23</v>
      </c>
      <c r="G99" s="152">
        <v>322</v>
      </c>
      <c r="H99" s="152">
        <v>27</v>
      </c>
      <c r="I99" s="181"/>
      <c r="J99" s="152"/>
      <c r="K99" s="152"/>
      <c r="L99" s="152"/>
      <c r="M99" s="152"/>
      <c r="N99" s="152"/>
      <c r="O99" s="152"/>
      <c r="P99" s="162"/>
      <c r="Q99" s="152"/>
      <c r="R99" s="162"/>
      <c r="S99" s="152"/>
      <c r="T99" s="152"/>
      <c r="U99" s="162"/>
      <c r="V99" s="152"/>
      <c r="W99" s="162"/>
      <c r="X99" s="181"/>
      <c r="Y99" s="152"/>
      <c r="Z99" s="152"/>
      <c r="AA99" s="152"/>
      <c r="AB99" s="152"/>
      <c r="AC99" s="36" t="s">
        <v>23</v>
      </c>
      <c r="AD99" s="3">
        <v>75</v>
      </c>
      <c r="AE99" s="3">
        <f t="shared" si="2"/>
        <v>23.39124290343802</v>
      </c>
      <c r="AF99" s="3">
        <v>160</v>
      </c>
      <c r="AG99" s="37">
        <f t="shared" si="3"/>
        <v>28.241976002122051</v>
      </c>
      <c r="AH99" s="158"/>
      <c r="AI99" s="159"/>
      <c r="AJ99" s="167"/>
      <c r="AK99" s="159"/>
      <c r="AL99" s="167"/>
      <c r="AM99" s="152"/>
      <c r="AN99" s="152"/>
      <c r="AO99" s="162"/>
    </row>
    <row r="100" spans="1:45" x14ac:dyDescent="0.3">
      <c r="D100" s="164"/>
      <c r="E100" s="152"/>
      <c r="F100" s="152"/>
      <c r="G100" s="152"/>
      <c r="H100" s="152"/>
      <c r="I100" s="181"/>
      <c r="J100" s="152"/>
      <c r="K100" s="152"/>
      <c r="L100" s="152"/>
      <c r="M100" s="152"/>
      <c r="N100" s="152" t="s">
        <v>249</v>
      </c>
      <c r="O100" s="152">
        <v>151</v>
      </c>
      <c r="P100" s="162">
        <f>10*P36</f>
        <v>19.16676230919316</v>
      </c>
      <c r="Q100" s="152">
        <v>167</v>
      </c>
      <c r="R100" s="162">
        <f>10*R36</f>
        <v>21.945432977461451</v>
      </c>
      <c r="S100" s="152" t="s">
        <v>204</v>
      </c>
      <c r="T100" s="152">
        <v>217</v>
      </c>
      <c r="U100" s="162">
        <f>10*U36</f>
        <v>27.27272727272727</v>
      </c>
      <c r="V100" s="152">
        <v>164</v>
      </c>
      <c r="W100" s="162">
        <f>10*W36</f>
        <v>29.729729729729726</v>
      </c>
      <c r="X100" s="181"/>
      <c r="Y100" s="152"/>
      <c r="Z100" s="152"/>
      <c r="AA100" s="152"/>
      <c r="AB100" s="152"/>
      <c r="AC100" s="36" t="s">
        <v>24</v>
      </c>
      <c r="AD100" s="3">
        <v>85</v>
      </c>
      <c r="AE100" s="3">
        <f t="shared" si="2"/>
        <v>25.418604938119273</v>
      </c>
      <c r="AF100" s="3">
        <v>187</v>
      </c>
      <c r="AG100" s="37">
        <f t="shared" si="3"/>
        <v>27.642276422764226</v>
      </c>
      <c r="AH100" s="158"/>
      <c r="AI100" s="159"/>
      <c r="AJ100" s="167"/>
      <c r="AK100" s="159"/>
      <c r="AL100" s="167"/>
      <c r="AM100" s="152"/>
      <c r="AN100" s="152"/>
      <c r="AO100" s="162"/>
    </row>
    <row r="101" spans="1:45" x14ac:dyDescent="0.3">
      <c r="D101" s="164" t="s">
        <v>210</v>
      </c>
      <c r="E101" s="152">
        <v>262</v>
      </c>
      <c r="F101" s="152">
        <v>23</v>
      </c>
      <c r="G101" s="152">
        <v>262</v>
      </c>
      <c r="H101" s="152">
        <v>26</v>
      </c>
      <c r="I101" s="181" t="s">
        <v>183</v>
      </c>
      <c r="J101" s="152">
        <v>204</v>
      </c>
      <c r="K101" s="152">
        <v>29</v>
      </c>
      <c r="L101" s="152">
        <v>247</v>
      </c>
      <c r="M101" s="152">
        <v>31</v>
      </c>
      <c r="N101" s="152"/>
      <c r="O101" s="152"/>
      <c r="P101" s="162"/>
      <c r="Q101" s="152"/>
      <c r="R101" s="162"/>
      <c r="S101" s="152"/>
      <c r="T101" s="152"/>
      <c r="U101" s="162"/>
      <c r="V101" s="152"/>
      <c r="W101" s="162"/>
      <c r="X101" s="181" t="s">
        <v>193</v>
      </c>
      <c r="Y101" s="152">
        <v>169</v>
      </c>
      <c r="Z101" s="152">
        <v>26.2</v>
      </c>
      <c r="AA101" s="152">
        <v>198</v>
      </c>
      <c r="AB101" s="152">
        <v>28.3</v>
      </c>
      <c r="AC101" s="36" t="s">
        <v>25</v>
      </c>
      <c r="AD101" s="3">
        <v>83</v>
      </c>
      <c r="AE101" s="3">
        <f t="shared" si="2"/>
        <v>25.025025025025023</v>
      </c>
      <c r="AF101" s="3">
        <v>194</v>
      </c>
      <c r="AG101" s="37">
        <f t="shared" si="3"/>
        <v>28.308788447469702</v>
      </c>
      <c r="AM101" s="152" t="s">
        <v>210</v>
      </c>
      <c r="AN101" s="152">
        <v>300</v>
      </c>
      <c r="AO101" s="162">
        <f>10*AO37</f>
        <v>22.544042997909823</v>
      </c>
    </row>
    <row r="102" spans="1:45" x14ac:dyDescent="0.3">
      <c r="D102" s="164"/>
      <c r="E102" s="152"/>
      <c r="F102" s="152"/>
      <c r="G102" s="152"/>
      <c r="H102" s="152"/>
      <c r="I102" s="181"/>
      <c r="J102" s="152"/>
      <c r="K102" s="152"/>
      <c r="L102" s="152"/>
      <c r="M102" s="152"/>
      <c r="N102" s="152"/>
      <c r="O102" s="152"/>
      <c r="P102" s="162"/>
      <c r="Q102" s="152"/>
      <c r="R102" s="162"/>
      <c r="X102" s="152"/>
      <c r="Y102" s="152"/>
      <c r="Z102" s="152"/>
      <c r="AA102" s="152"/>
      <c r="AB102" s="152"/>
      <c r="AC102" s="36" t="s">
        <v>26</v>
      </c>
      <c r="AD102" s="3">
        <v>74</v>
      </c>
      <c r="AE102" s="3">
        <f t="shared" si="2"/>
        <v>25.897835680875243</v>
      </c>
      <c r="AF102" s="3">
        <v>147</v>
      </c>
      <c r="AG102" s="37">
        <f t="shared" si="3"/>
        <v>29.936340192241797</v>
      </c>
      <c r="AM102" s="152"/>
      <c r="AN102" s="152"/>
      <c r="AO102" s="162"/>
    </row>
    <row r="103" spans="1:45" x14ac:dyDescent="0.3">
      <c r="A103" s="53" t="s">
        <v>34</v>
      </c>
      <c r="B103" s="16"/>
      <c r="C103" s="16"/>
      <c r="D103" s="16"/>
      <c r="E103" s="16">
        <v>1464</v>
      </c>
      <c r="F103" s="28">
        <v>22</v>
      </c>
      <c r="G103" s="16">
        <v>1552</v>
      </c>
      <c r="H103" s="28">
        <v>25</v>
      </c>
      <c r="I103" s="56"/>
      <c r="J103" s="56">
        <v>780</v>
      </c>
      <c r="K103" s="57">
        <v>25</v>
      </c>
      <c r="L103" s="56">
        <v>875</v>
      </c>
      <c r="M103" s="56">
        <v>2.9</v>
      </c>
      <c r="N103" s="56"/>
      <c r="O103" s="59">
        <v>632</v>
      </c>
      <c r="P103" s="57">
        <f>10*P39</f>
        <v>17.790732736958489</v>
      </c>
      <c r="Q103" s="59">
        <v>680</v>
      </c>
      <c r="R103" s="57">
        <f>10*R39</f>
        <v>21.595356998245379</v>
      </c>
      <c r="S103" s="16"/>
      <c r="T103" s="16"/>
      <c r="U103" s="28"/>
      <c r="V103" s="16"/>
      <c r="W103" s="28"/>
      <c r="X103" s="56"/>
      <c r="Y103" s="56">
        <v>792</v>
      </c>
      <c r="Z103" s="63">
        <v>23</v>
      </c>
      <c r="AA103" s="56">
        <v>1005</v>
      </c>
      <c r="AB103" s="63">
        <v>26</v>
      </c>
      <c r="AC103" s="56"/>
      <c r="AD103" s="56">
        <v>907</v>
      </c>
      <c r="AE103" s="56">
        <f t="shared" ref="AE103:AG103" si="4">10*AE39</f>
        <v>22.093167602264565</v>
      </c>
      <c r="AF103" s="56">
        <v>1806</v>
      </c>
      <c r="AG103" s="57">
        <f t="shared" si="4"/>
        <v>26.372446362580334</v>
      </c>
      <c r="AH103" s="16"/>
      <c r="AI103" s="16"/>
      <c r="AJ103" s="28"/>
      <c r="AK103" s="16"/>
      <c r="AL103" s="16"/>
      <c r="AM103" s="56"/>
      <c r="AN103" s="56">
        <v>1044</v>
      </c>
      <c r="AO103" s="57">
        <f>10*AO39</f>
        <v>18.769096464426013</v>
      </c>
      <c r="AP103" s="16">
        <v>1469</v>
      </c>
      <c r="AQ103" s="28">
        <f>10*AQ39</f>
        <v>22.330988069746098</v>
      </c>
      <c r="AR103" s="16" t="s">
        <v>213</v>
      </c>
      <c r="AS103" s="5"/>
    </row>
    <row r="104" spans="1:45" s="12" customFormat="1" x14ac:dyDescent="0.3">
      <c r="F104" s="8"/>
      <c r="H104" s="8"/>
      <c r="K104" s="8"/>
      <c r="M104" s="8"/>
      <c r="P104" s="8"/>
      <c r="Q104" s="43"/>
      <c r="R104" s="8"/>
      <c r="U104" s="8"/>
      <c r="W104" s="8"/>
      <c r="Z104" s="8"/>
      <c r="AB104" s="8"/>
      <c r="AJ104" s="8"/>
      <c r="AL104" s="8"/>
      <c r="AS104" s="8"/>
    </row>
    <row r="105" spans="1:45" x14ac:dyDescent="0.3">
      <c r="AR105" s="12"/>
      <c r="AS105" s="8"/>
    </row>
  </sheetData>
  <mergeCells count="566">
    <mergeCell ref="D37:D38"/>
    <mergeCell ref="E37:E38"/>
    <mergeCell ref="F37:F38"/>
    <mergeCell ref="G37:G38"/>
    <mergeCell ref="H37:H38"/>
    <mergeCell ref="D33:D34"/>
    <mergeCell ref="E33:E34"/>
    <mergeCell ref="F33:F34"/>
    <mergeCell ref="G33:G34"/>
    <mergeCell ref="H33:H34"/>
    <mergeCell ref="D35:D36"/>
    <mergeCell ref="E35:E36"/>
    <mergeCell ref="F35:F36"/>
    <mergeCell ref="G35:G36"/>
    <mergeCell ref="H35:H36"/>
    <mergeCell ref="D29:D30"/>
    <mergeCell ref="E29:E30"/>
    <mergeCell ref="F29:F30"/>
    <mergeCell ref="G29:G30"/>
    <mergeCell ref="H29:H30"/>
    <mergeCell ref="D31:D32"/>
    <mergeCell ref="E31:E32"/>
    <mergeCell ref="F31:F32"/>
    <mergeCell ref="G31:G32"/>
    <mergeCell ref="H31:H32"/>
    <mergeCell ref="R78:R80"/>
    <mergeCell ref="N94:N99"/>
    <mergeCell ref="O94:O99"/>
    <mergeCell ref="P94:P99"/>
    <mergeCell ref="Q94:Q99"/>
    <mergeCell ref="R94:R99"/>
    <mergeCell ref="N70:N71"/>
    <mergeCell ref="O70:O71"/>
    <mergeCell ref="P70:P71"/>
    <mergeCell ref="Q70:Q71"/>
    <mergeCell ref="R70:R71"/>
    <mergeCell ref="N72:N77"/>
    <mergeCell ref="O72:O77"/>
    <mergeCell ref="P72:P77"/>
    <mergeCell ref="Q72:Q77"/>
    <mergeCell ref="R72:R77"/>
    <mergeCell ref="N51:N56"/>
    <mergeCell ref="O51:O56"/>
    <mergeCell ref="P51:P56"/>
    <mergeCell ref="Q51:Q56"/>
    <mergeCell ref="R51:R56"/>
    <mergeCell ref="N100:N102"/>
    <mergeCell ref="O100:O102"/>
    <mergeCell ref="P100:P102"/>
    <mergeCell ref="Q100:Q102"/>
    <mergeCell ref="R100:R102"/>
    <mergeCell ref="N57:N59"/>
    <mergeCell ref="O57:O59"/>
    <mergeCell ref="P57:P59"/>
    <mergeCell ref="Q57:Q59"/>
    <mergeCell ref="R57:R59"/>
    <mergeCell ref="N92:N93"/>
    <mergeCell ref="O92:O93"/>
    <mergeCell ref="P92:P93"/>
    <mergeCell ref="Q92:Q93"/>
    <mergeCell ref="R92:R93"/>
    <mergeCell ref="N78:N80"/>
    <mergeCell ref="O78:O80"/>
    <mergeCell ref="P78:P80"/>
    <mergeCell ref="Q78:Q80"/>
    <mergeCell ref="P30:P35"/>
    <mergeCell ref="Q30:Q35"/>
    <mergeCell ref="R30:R35"/>
    <mergeCell ref="N36:N38"/>
    <mergeCell ref="O36:O38"/>
    <mergeCell ref="P36:P38"/>
    <mergeCell ref="Q36:Q38"/>
    <mergeCell ref="R36:R38"/>
    <mergeCell ref="N49:N50"/>
    <mergeCell ref="O49:O50"/>
    <mergeCell ref="P49:P50"/>
    <mergeCell ref="Q49:Q50"/>
    <mergeCell ref="R49:R50"/>
    <mergeCell ref="AM101:AM102"/>
    <mergeCell ref="AN101:AN102"/>
    <mergeCell ref="AO101:AO102"/>
    <mergeCell ref="N8:N9"/>
    <mergeCell ref="O8:O9"/>
    <mergeCell ref="P8:P9"/>
    <mergeCell ref="Q8:Q9"/>
    <mergeCell ref="R8:R9"/>
    <mergeCell ref="N10:N15"/>
    <mergeCell ref="O10:O15"/>
    <mergeCell ref="P10:P15"/>
    <mergeCell ref="Q10:Q15"/>
    <mergeCell ref="R10:R15"/>
    <mergeCell ref="N16:N18"/>
    <mergeCell ref="O16:O18"/>
    <mergeCell ref="P16:P18"/>
    <mergeCell ref="Q16:Q18"/>
    <mergeCell ref="R16:R18"/>
    <mergeCell ref="N28:N29"/>
    <mergeCell ref="O28:O29"/>
    <mergeCell ref="P28:P29"/>
    <mergeCell ref="Q28:Q29"/>
    <mergeCell ref="R28:R29"/>
    <mergeCell ref="N30:N35"/>
    <mergeCell ref="W92:W93"/>
    <mergeCell ref="V92:V93"/>
    <mergeCell ref="U92:U93"/>
    <mergeCell ref="T92:T93"/>
    <mergeCell ref="AA97:AA100"/>
    <mergeCell ref="AB97:AB100"/>
    <mergeCell ref="AP88:AP90"/>
    <mergeCell ref="AM92:AM94"/>
    <mergeCell ref="AN92:AN94"/>
    <mergeCell ref="AO92:AO94"/>
    <mergeCell ref="AM95:AM97"/>
    <mergeCell ref="AN95:AN97"/>
    <mergeCell ref="AO95:AO97"/>
    <mergeCell ref="AM98:AM100"/>
    <mergeCell ref="AN98:AN100"/>
    <mergeCell ref="AO98:AO100"/>
    <mergeCell ref="AL92:AL94"/>
    <mergeCell ref="AH95:AH97"/>
    <mergeCell ref="AI95:AI97"/>
    <mergeCell ref="AJ95:AJ97"/>
    <mergeCell ref="AK95:AK97"/>
    <mergeCell ref="AL95:AL97"/>
    <mergeCell ref="AH98:AH100"/>
    <mergeCell ref="AI98:AI100"/>
    <mergeCell ref="AJ98:AJ100"/>
    <mergeCell ref="AK98:AK100"/>
    <mergeCell ref="AL98:AL100"/>
    <mergeCell ref="S94:S95"/>
    <mergeCell ref="S92:S93"/>
    <mergeCell ref="X97:X100"/>
    <mergeCell ref="Y97:Y100"/>
    <mergeCell ref="Z97:Z100"/>
    <mergeCell ref="T96:T97"/>
    <mergeCell ref="U96:U97"/>
    <mergeCell ref="V96:V97"/>
    <mergeCell ref="W96:W97"/>
    <mergeCell ref="S98:S99"/>
    <mergeCell ref="S96:S97"/>
    <mergeCell ref="W94:W95"/>
    <mergeCell ref="V94:V95"/>
    <mergeCell ref="U94:U95"/>
    <mergeCell ref="T94:T95"/>
    <mergeCell ref="T100:T101"/>
    <mergeCell ref="U100:U101"/>
    <mergeCell ref="V100:V101"/>
    <mergeCell ref="W100:W101"/>
    <mergeCell ref="S100:S101"/>
    <mergeCell ref="X101:X102"/>
    <mergeCell ref="Y101:Y102"/>
    <mergeCell ref="Z101:Z102"/>
    <mergeCell ref="U98:U99"/>
    <mergeCell ref="AA101:AA102"/>
    <mergeCell ref="AB101:AB102"/>
    <mergeCell ref="D99:D100"/>
    <mergeCell ref="E99:E100"/>
    <mergeCell ref="F99:F100"/>
    <mergeCell ref="G99:G100"/>
    <mergeCell ref="H99:H100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W98:W99"/>
    <mergeCell ref="V98:V99"/>
    <mergeCell ref="T98:T99"/>
    <mergeCell ref="D95:D96"/>
    <mergeCell ref="E95:E96"/>
    <mergeCell ref="F95:F96"/>
    <mergeCell ref="G95:G96"/>
    <mergeCell ref="H95:H96"/>
    <mergeCell ref="D97:D98"/>
    <mergeCell ref="E97:E98"/>
    <mergeCell ref="F97:F98"/>
    <mergeCell ref="G97:G98"/>
    <mergeCell ref="H97:H98"/>
    <mergeCell ref="S85:W85"/>
    <mergeCell ref="X85:AB85"/>
    <mergeCell ref="AC85:AG85"/>
    <mergeCell ref="AH85:AL85"/>
    <mergeCell ref="AM85:AQ85"/>
    <mergeCell ref="D93:D94"/>
    <mergeCell ref="E93:E94"/>
    <mergeCell ref="F93:F94"/>
    <mergeCell ref="G93:G94"/>
    <mergeCell ref="H93:H94"/>
    <mergeCell ref="X92:X93"/>
    <mergeCell ref="Y92:Y93"/>
    <mergeCell ref="Z92:Z93"/>
    <mergeCell ref="AA92:AA93"/>
    <mergeCell ref="AB92:AB93"/>
    <mergeCell ref="X94:X96"/>
    <mergeCell ref="Y94:Y96"/>
    <mergeCell ref="Z94:Z96"/>
    <mergeCell ref="AA94:AA96"/>
    <mergeCell ref="AB94:AB96"/>
    <mergeCell ref="AH92:AH94"/>
    <mergeCell ref="AI92:AI94"/>
    <mergeCell ref="AJ92:AJ94"/>
    <mergeCell ref="AK92:AK94"/>
    <mergeCell ref="D17:D18"/>
    <mergeCell ref="E17:E18"/>
    <mergeCell ref="F17:F18"/>
    <mergeCell ref="G17:G18"/>
    <mergeCell ref="H17:H18"/>
    <mergeCell ref="D85:H85"/>
    <mergeCell ref="I85:M85"/>
    <mergeCell ref="N85:R85"/>
    <mergeCell ref="D64:H64"/>
    <mergeCell ref="I64:M64"/>
    <mergeCell ref="N64:R64"/>
    <mergeCell ref="I58:I59"/>
    <mergeCell ref="J58:J59"/>
    <mergeCell ref="K58:K59"/>
    <mergeCell ref="L58:L59"/>
    <mergeCell ref="M58:M59"/>
    <mergeCell ref="I50:I53"/>
    <mergeCell ref="J50:J53"/>
    <mergeCell ref="K50:K53"/>
    <mergeCell ref="L50:L53"/>
    <mergeCell ref="M50:M53"/>
    <mergeCell ref="I54:I57"/>
    <mergeCell ref="J54:J57"/>
    <mergeCell ref="O30:O35"/>
    <mergeCell ref="I93:I96"/>
    <mergeCell ref="J93:J96"/>
    <mergeCell ref="K93:K96"/>
    <mergeCell ref="L93:L96"/>
    <mergeCell ref="M93:M96"/>
    <mergeCell ref="I97:I100"/>
    <mergeCell ref="J97:J100"/>
    <mergeCell ref="K97:K100"/>
    <mergeCell ref="L97:L100"/>
    <mergeCell ref="M97:M100"/>
    <mergeCell ref="D9:D10"/>
    <mergeCell ref="E9:E10"/>
    <mergeCell ref="F9:F10"/>
    <mergeCell ref="G9:G10"/>
    <mergeCell ref="H9:H10"/>
    <mergeCell ref="D11:D12"/>
    <mergeCell ref="E11:E12"/>
    <mergeCell ref="F11:F12"/>
    <mergeCell ref="G11:G12"/>
    <mergeCell ref="H11:H12"/>
    <mergeCell ref="D13:D14"/>
    <mergeCell ref="E13:E14"/>
    <mergeCell ref="F13:F14"/>
    <mergeCell ref="G13:G14"/>
    <mergeCell ref="H13:H14"/>
    <mergeCell ref="D15:D16"/>
    <mergeCell ref="E15:E16"/>
    <mergeCell ref="F15:F16"/>
    <mergeCell ref="G15:G16"/>
    <mergeCell ref="H15:H16"/>
    <mergeCell ref="AP24:AP26"/>
    <mergeCell ref="AP45:AP47"/>
    <mergeCell ref="AP4:AP6"/>
    <mergeCell ref="AM52:AM54"/>
    <mergeCell ref="AN52:AN54"/>
    <mergeCell ref="AO52:AO54"/>
    <mergeCell ref="AM55:AM57"/>
    <mergeCell ref="AN55:AN57"/>
    <mergeCell ref="AO55:AO57"/>
    <mergeCell ref="AM17:AM18"/>
    <mergeCell ref="AN17:AN18"/>
    <mergeCell ref="AO17:AO18"/>
    <mergeCell ref="AM28:AM30"/>
    <mergeCell ref="AN28:AN30"/>
    <mergeCell ref="AO28:AO30"/>
    <mergeCell ref="AM31:AM33"/>
    <mergeCell ref="AN31:AN33"/>
    <mergeCell ref="AO31:AO33"/>
    <mergeCell ref="AM58:AM59"/>
    <mergeCell ref="AN58:AN59"/>
    <mergeCell ref="AO58:AO59"/>
    <mergeCell ref="AM34:AM36"/>
    <mergeCell ref="AN34:AN36"/>
    <mergeCell ref="AO34:AO36"/>
    <mergeCell ref="AM37:AM38"/>
    <mergeCell ref="AN37:AN38"/>
    <mergeCell ref="AO37:AO38"/>
    <mergeCell ref="AM49:AM51"/>
    <mergeCell ref="AN49:AN51"/>
    <mergeCell ref="AO49:AO51"/>
    <mergeCell ref="AH14:AH16"/>
    <mergeCell ref="AI14:AI16"/>
    <mergeCell ref="AJ14:AJ16"/>
    <mergeCell ref="AK14:AK16"/>
    <mergeCell ref="AL14:AL16"/>
    <mergeCell ref="AM8:AM10"/>
    <mergeCell ref="AN8:AN10"/>
    <mergeCell ref="AO8:AO10"/>
    <mergeCell ref="AM11:AM13"/>
    <mergeCell ref="AN11:AN13"/>
    <mergeCell ref="AO11:AO13"/>
    <mergeCell ref="AM14:AM16"/>
    <mergeCell ref="AN14:AN16"/>
    <mergeCell ref="AO14:AO16"/>
    <mergeCell ref="AH8:AH10"/>
    <mergeCell ref="AI8:AI10"/>
    <mergeCell ref="AJ8:AJ10"/>
    <mergeCell ref="AK8:AK10"/>
    <mergeCell ref="AL8:AL10"/>
    <mergeCell ref="AH11:AH13"/>
    <mergeCell ref="AI11:AI13"/>
    <mergeCell ref="AJ11:AJ13"/>
    <mergeCell ref="AK11:AK13"/>
    <mergeCell ref="AL11:AL13"/>
    <mergeCell ref="AL28:AL30"/>
    <mergeCell ref="AH31:AH33"/>
    <mergeCell ref="AI31:AI33"/>
    <mergeCell ref="AJ31:AJ33"/>
    <mergeCell ref="AK31:AK33"/>
    <mergeCell ref="AL31:AL33"/>
    <mergeCell ref="AH34:AH36"/>
    <mergeCell ref="AI34:AI36"/>
    <mergeCell ref="AJ34:AJ36"/>
    <mergeCell ref="AK34:AK36"/>
    <mergeCell ref="AL34:AL36"/>
    <mergeCell ref="X72:X74"/>
    <mergeCell ref="Y72:Y74"/>
    <mergeCell ref="Z72:Z74"/>
    <mergeCell ref="AA72:AA74"/>
    <mergeCell ref="AB72:AB74"/>
    <mergeCell ref="AB75:AB78"/>
    <mergeCell ref="AH64:AL64"/>
    <mergeCell ref="AB70:AB71"/>
    <mergeCell ref="Z37:Z38"/>
    <mergeCell ref="AA37:AA38"/>
    <mergeCell ref="AB37:AB38"/>
    <mergeCell ref="AL49:AL51"/>
    <mergeCell ref="AH52:AH54"/>
    <mergeCell ref="AI52:AI54"/>
    <mergeCell ref="AJ52:AJ54"/>
    <mergeCell ref="AK52:AK54"/>
    <mergeCell ref="AL52:AL54"/>
    <mergeCell ref="AH55:AH57"/>
    <mergeCell ref="AI55:AI57"/>
    <mergeCell ref="AJ55:AJ57"/>
    <mergeCell ref="AK55:AK57"/>
    <mergeCell ref="AL55:AL57"/>
    <mergeCell ref="AA58:AA59"/>
    <mergeCell ref="X49:X50"/>
    <mergeCell ref="AB79:AB80"/>
    <mergeCell ref="AH28:AH30"/>
    <mergeCell ref="AI28:AI30"/>
    <mergeCell ref="AJ28:AJ30"/>
    <mergeCell ref="AK28:AK30"/>
    <mergeCell ref="AH49:AH51"/>
    <mergeCell ref="AI49:AI51"/>
    <mergeCell ref="AJ49:AJ51"/>
    <mergeCell ref="AK49:AK51"/>
    <mergeCell ref="AB58:AB59"/>
    <mergeCell ref="S76:S77"/>
    <mergeCell ref="T76:T77"/>
    <mergeCell ref="U76:U77"/>
    <mergeCell ref="V76:V77"/>
    <mergeCell ref="W76:W77"/>
    <mergeCell ref="X75:X78"/>
    <mergeCell ref="Y75:Y78"/>
    <mergeCell ref="Z75:Z78"/>
    <mergeCell ref="AA75:AA78"/>
    <mergeCell ref="S78:S79"/>
    <mergeCell ref="T78:T79"/>
    <mergeCell ref="U78:U79"/>
    <mergeCell ref="V78:V79"/>
    <mergeCell ref="W78:W79"/>
    <mergeCell ref="X79:X80"/>
    <mergeCell ref="Y79:Y80"/>
    <mergeCell ref="Z79:Z80"/>
    <mergeCell ref="AA79:AA80"/>
    <mergeCell ref="S72:S73"/>
    <mergeCell ref="T72:T73"/>
    <mergeCell ref="U72:U73"/>
    <mergeCell ref="V72:V73"/>
    <mergeCell ref="W72:W73"/>
    <mergeCell ref="S74:S75"/>
    <mergeCell ref="T74:T75"/>
    <mergeCell ref="U74:U75"/>
    <mergeCell ref="V74:V75"/>
    <mergeCell ref="W74:W75"/>
    <mergeCell ref="S70:S71"/>
    <mergeCell ref="T70:T71"/>
    <mergeCell ref="U70:U71"/>
    <mergeCell ref="V70:V71"/>
    <mergeCell ref="W70:W71"/>
    <mergeCell ref="X70:X71"/>
    <mergeCell ref="Y70:Y71"/>
    <mergeCell ref="Z70:Z71"/>
    <mergeCell ref="AA70:AA71"/>
    <mergeCell ref="S64:W64"/>
    <mergeCell ref="X64:AB64"/>
    <mergeCell ref="AC64:AG64"/>
    <mergeCell ref="S34:S35"/>
    <mergeCell ref="T34:T35"/>
    <mergeCell ref="U34:U35"/>
    <mergeCell ref="V34:V35"/>
    <mergeCell ref="W34:W35"/>
    <mergeCell ref="S36:S37"/>
    <mergeCell ref="T36:T37"/>
    <mergeCell ref="U36:U37"/>
    <mergeCell ref="V36:V37"/>
    <mergeCell ref="W36:W37"/>
    <mergeCell ref="X54:X57"/>
    <mergeCell ref="Y54:Y57"/>
    <mergeCell ref="Z54:Z57"/>
    <mergeCell ref="AA54:AA57"/>
    <mergeCell ref="AB54:AB57"/>
    <mergeCell ref="X58:X59"/>
    <mergeCell ref="Y58:Y59"/>
    <mergeCell ref="Z58:Z59"/>
    <mergeCell ref="AB33:AB36"/>
    <mergeCell ref="X37:X38"/>
    <mergeCell ref="Y37:Y38"/>
    <mergeCell ref="S30:S31"/>
    <mergeCell ref="T30:T31"/>
    <mergeCell ref="U30:U31"/>
    <mergeCell ref="V30:V31"/>
    <mergeCell ref="W30:W31"/>
    <mergeCell ref="S32:S33"/>
    <mergeCell ref="T32:T33"/>
    <mergeCell ref="U32:U33"/>
    <mergeCell ref="V32:V33"/>
    <mergeCell ref="W32:W33"/>
    <mergeCell ref="S16:S17"/>
    <mergeCell ref="T16:T17"/>
    <mergeCell ref="U16:U17"/>
    <mergeCell ref="V16:V17"/>
    <mergeCell ref="W16:W17"/>
    <mergeCell ref="S28:S29"/>
    <mergeCell ref="T28:T29"/>
    <mergeCell ref="U28:U29"/>
    <mergeCell ref="V28:V29"/>
    <mergeCell ref="W28:W29"/>
    <mergeCell ref="Y49:Y50"/>
    <mergeCell ref="Z49:Z50"/>
    <mergeCell ref="AA49:AA50"/>
    <mergeCell ref="AB49:AB50"/>
    <mergeCell ref="X51:X53"/>
    <mergeCell ref="Y51:Y53"/>
    <mergeCell ref="Z51:Z53"/>
    <mergeCell ref="AA51:AA53"/>
    <mergeCell ref="AB51:AB53"/>
    <mergeCell ref="AB17:AB18"/>
    <mergeCell ref="X28:X29"/>
    <mergeCell ref="Y28:Y29"/>
    <mergeCell ref="Z28:Z29"/>
    <mergeCell ref="AA28:AA29"/>
    <mergeCell ref="AB28:AB29"/>
    <mergeCell ref="X30:X32"/>
    <mergeCell ref="Y30:Y32"/>
    <mergeCell ref="Z30:Z32"/>
    <mergeCell ref="AA30:AA32"/>
    <mergeCell ref="AB30:AB32"/>
    <mergeCell ref="X17:X18"/>
    <mergeCell ref="Y17:Y18"/>
    <mergeCell ref="Z17:Z18"/>
    <mergeCell ref="AA17:AA18"/>
    <mergeCell ref="AB8:AB9"/>
    <mergeCell ref="X10:X12"/>
    <mergeCell ref="Y10:Y12"/>
    <mergeCell ref="Z10:Z12"/>
    <mergeCell ref="AA10:AA12"/>
    <mergeCell ref="AB10:AB12"/>
    <mergeCell ref="X13:X16"/>
    <mergeCell ref="Y13:Y16"/>
    <mergeCell ref="Z13:Z16"/>
    <mergeCell ref="AA13:AA16"/>
    <mergeCell ref="AB13:AB16"/>
    <mergeCell ref="X8:X9"/>
    <mergeCell ref="Y8:Y9"/>
    <mergeCell ref="Z8:Z9"/>
    <mergeCell ref="AA8:AA9"/>
    <mergeCell ref="X33:X36"/>
    <mergeCell ref="Y33:Y36"/>
    <mergeCell ref="Z33:Z36"/>
    <mergeCell ref="AA33:AA36"/>
    <mergeCell ref="S8:S9"/>
    <mergeCell ref="T8:T9"/>
    <mergeCell ref="U8:U9"/>
    <mergeCell ref="V8:V9"/>
    <mergeCell ref="W8:W9"/>
    <mergeCell ref="S10:S11"/>
    <mergeCell ref="T10:T11"/>
    <mergeCell ref="U10:U11"/>
    <mergeCell ref="V10:V11"/>
    <mergeCell ref="W10:W11"/>
    <mergeCell ref="S12:S13"/>
    <mergeCell ref="T12:T13"/>
    <mergeCell ref="U12:U13"/>
    <mergeCell ref="V12:V13"/>
    <mergeCell ref="W12:W13"/>
    <mergeCell ref="S14:S15"/>
    <mergeCell ref="T14:T15"/>
    <mergeCell ref="U14:U15"/>
    <mergeCell ref="V14:V15"/>
    <mergeCell ref="W14:W15"/>
    <mergeCell ref="K54:K57"/>
    <mergeCell ref="L54:L57"/>
    <mergeCell ref="M54:M57"/>
    <mergeCell ref="M29:M32"/>
    <mergeCell ref="I33:I36"/>
    <mergeCell ref="J33:J36"/>
    <mergeCell ref="K33:K36"/>
    <mergeCell ref="L33:L36"/>
    <mergeCell ref="M33:M36"/>
    <mergeCell ref="I37:I38"/>
    <mergeCell ref="J37:J38"/>
    <mergeCell ref="K37:K38"/>
    <mergeCell ref="L37:L38"/>
    <mergeCell ref="M37:M38"/>
    <mergeCell ref="B1:C1"/>
    <mergeCell ref="B3:B5"/>
    <mergeCell ref="C3:C5"/>
    <mergeCell ref="B6:B18"/>
    <mergeCell ref="C6:C18"/>
    <mergeCell ref="J9:J12"/>
    <mergeCell ref="K9:K12"/>
    <mergeCell ref="M9:M12"/>
    <mergeCell ref="D42:H42"/>
    <mergeCell ref="I42:M42"/>
    <mergeCell ref="D21:H21"/>
    <mergeCell ref="I21:M21"/>
    <mergeCell ref="I9:I12"/>
    <mergeCell ref="L9:L12"/>
    <mergeCell ref="I13:I16"/>
    <mergeCell ref="L13:L16"/>
    <mergeCell ref="I17:I18"/>
    <mergeCell ref="L17:L18"/>
    <mergeCell ref="J13:J16"/>
    <mergeCell ref="K13:K16"/>
    <mergeCell ref="M13:M16"/>
    <mergeCell ref="J17:J18"/>
    <mergeCell ref="K17:K18"/>
    <mergeCell ref="M17:M18"/>
    <mergeCell ref="AH21:AL21"/>
    <mergeCell ref="AM21:AQ21"/>
    <mergeCell ref="D1:H1"/>
    <mergeCell ref="I1:M1"/>
    <mergeCell ref="N1:R1"/>
    <mergeCell ref="S1:W1"/>
    <mergeCell ref="X1:AB1"/>
    <mergeCell ref="AC1:AG1"/>
    <mergeCell ref="AH42:AL42"/>
    <mergeCell ref="AM42:AQ42"/>
    <mergeCell ref="N42:R42"/>
    <mergeCell ref="S42:W42"/>
    <mergeCell ref="X42:AB42"/>
    <mergeCell ref="AC42:AG42"/>
    <mergeCell ref="AH1:AL1"/>
    <mergeCell ref="AM1:AQ1"/>
    <mergeCell ref="N21:R21"/>
    <mergeCell ref="S21:W21"/>
    <mergeCell ref="X21:AB21"/>
    <mergeCell ref="AC21:AG21"/>
    <mergeCell ref="I29:I32"/>
    <mergeCell ref="J29:J32"/>
    <mergeCell ref="K29:K32"/>
    <mergeCell ref="L29:L32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O43"/>
  <sheetViews>
    <sheetView workbookViewId="0">
      <pane xSplit="1" ySplit="2" topLeftCell="L3" activePane="bottomRight" state="frozen"/>
      <selection activeCell="A19" sqref="A19:XFD21"/>
      <selection pane="topRight" activeCell="A19" sqref="A19:XFD21"/>
      <selection pane="bottomLeft" activeCell="A19" sqref="A19:XFD21"/>
      <selection pane="bottomRight" activeCell="AG19" sqref="AG19"/>
    </sheetView>
  </sheetViews>
  <sheetFormatPr defaultColWidth="8.77734375" defaultRowHeight="14.4" x14ac:dyDescent="0.3"/>
  <cols>
    <col min="1" max="1" width="10.21875" bestFit="1" customWidth="1"/>
    <col min="2" max="2" width="6.44140625" bestFit="1" customWidth="1"/>
    <col min="3" max="5" width="5" bestFit="1" customWidth="1"/>
    <col min="6" max="6" width="8" bestFit="1" customWidth="1"/>
    <col min="7" max="7" width="6.44140625" bestFit="1" customWidth="1"/>
    <col min="8" max="8" width="4" bestFit="1" customWidth="1"/>
    <col min="9" max="9" width="5.44140625" customWidth="1"/>
    <col min="10" max="10" width="4" bestFit="1" customWidth="1"/>
    <col min="11" max="11" width="8" bestFit="1" customWidth="1"/>
    <col min="12" max="12" width="6.44140625" bestFit="1" customWidth="1"/>
    <col min="13" max="13" width="4" bestFit="1" customWidth="1"/>
    <col min="14" max="14" width="5" bestFit="1" customWidth="1"/>
    <col min="15" max="15" width="4" bestFit="1" customWidth="1"/>
    <col min="16" max="16" width="8" bestFit="1" customWidth="1"/>
    <col min="17" max="17" width="6.44140625" bestFit="1" customWidth="1"/>
    <col min="18" max="18" width="4" bestFit="1" customWidth="1"/>
    <col min="19" max="19" width="5" bestFit="1" customWidth="1"/>
    <col min="20" max="20" width="4" bestFit="1" customWidth="1"/>
    <col min="21" max="21" width="8" bestFit="1" customWidth="1"/>
    <col min="22" max="22" width="6.44140625" bestFit="1" customWidth="1"/>
    <col min="23" max="23" width="4" bestFit="1" customWidth="1"/>
    <col min="24" max="25" width="5" bestFit="1" customWidth="1"/>
    <col min="26" max="26" width="8" bestFit="1" customWidth="1"/>
    <col min="27" max="27" width="6.44140625" bestFit="1" customWidth="1"/>
    <col min="28" max="28" width="4" customWidth="1"/>
    <col min="29" max="29" width="5.44140625" bestFit="1" customWidth="1"/>
    <col min="30" max="30" width="5" bestFit="1" customWidth="1"/>
    <col min="31" max="31" width="8" bestFit="1" customWidth="1"/>
    <col min="32" max="32" width="6.44140625" bestFit="1" customWidth="1"/>
    <col min="33" max="34" width="5" bestFit="1" customWidth="1"/>
    <col min="35" max="35" width="9.77734375" customWidth="1"/>
    <col min="36" max="36" width="8" bestFit="1" customWidth="1"/>
    <col min="37" max="37" width="6.44140625" bestFit="1" customWidth="1"/>
    <col min="38" max="38" width="2.21875" bestFit="1" customWidth="1"/>
    <col min="39" max="39" width="5" bestFit="1" customWidth="1"/>
    <col min="40" max="40" width="2.21875" bestFit="1" customWidth="1"/>
    <col min="41" max="41" width="8" bestFit="1" customWidth="1"/>
  </cols>
  <sheetData>
    <row r="1" spans="1:41" x14ac:dyDescent="0.3">
      <c r="A1" s="2" t="s">
        <v>194</v>
      </c>
      <c r="B1" s="168" t="s">
        <v>1</v>
      </c>
      <c r="C1" s="168"/>
      <c r="D1" s="168"/>
      <c r="E1" s="168"/>
      <c r="F1" s="168"/>
      <c r="G1" s="152" t="s">
        <v>2</v>
      </c>
      <c r="H1" s="152"/>
      <c r="I1" s="152"/>
      <c r="J1" s="152"/>
      <c r="K1" s="152"/>
      <c r="L1" s="152" t="s">
        <v>3</v>
      </c>
      <c r="M1" s="152"/>
      <c r="N1" s="152"/>
      <c r="O1" s="152"/>
      <c r="P1" s="152"/>
      <c r="Q1" s="152" t="s">
        <v>4</v>
      </c>
      <c r="R1" s="152"/>
      <c r="S1" s="152"/>
      <c r="T1" s="152"/>
      <c r="U1" s="152"/>
      <c r="V1" s="152" t="s">
        <v>5</v>
      </c>
      <c r="W1" s="152"/>
      <c r="X1" s="152"/>
      <c r="Y1" s="152"/>
      <c r="Z1" s="152"/>
      <c r="AA1" s="152" t="s">
        <v>6</v>
      </c>
      <c r="AB1" s="152"/>
      <c r="AC1" s="152"/>
      <c r="AD1" s="152"/>
      <c r="AE1" s="152"/>
      <c r="AF1" s="152" t="s">
        <v>7</v>
      </c>
      <c r="AG1" s="152"/>
      <c r="AH1" s="152"/>
      <c r="AI1" s="152"/>
      <c r="AJ1" s="152"/>
      <c r="AK1" s="152" t="s">
        <v>8</v>
      </c>
      <c r="AL1" s="152"/>
      <c r="AM1" s="152"/>
      <c r="AN1" s="152"/>
      <c r="AO1" s="152"/>
    </row>
    <row r="2" spans="1:41" x14ac:dyDescent="0.3">
      <c r="A2" s="34"/>
      <c r="B2" s="3" t="s">
        <v>37</v>
      </c>
      <c r="C2" s="3" t="s">
        <v>11</v>
      </c>
      <c r="D2" s="3" t="s">
        <v>27</v>
      </c>
      <c r="E2" s="3" t="s">
        <v>11</v>
      </c>
      <c r="F2" s="3" t="s">
        <v>28</v>
      </c>
      <c r="G2" s="35" t="s">
        <v>37</v>
      </c>
      <c r="H2" s="3" t="s">
        <v>11</v>
      </c>
      <c r="I2" s="3" t="s">
        <v>27</v>
      </c>
      <c r="J2" s="3" t="s">
        <v>11</v>
      </c>
      <c r="K2" s="3" t="s">
        <v>28</v>
      </c>
      <c r="L2" s="3" t="s">
        <v>37</v>
      </c>
      <c r="M2" s="3" t="s">
        <v>11</v>
      </c>
      <c r="N2" s="3" t="s">
        <v>27</v>
      </c>
      <c r="O2" s="3" t="s">
        <v>11</v>
      </c>
      <c r="P2" s="3" t="s">
        <v>28</v>
      </c>
      <c r="Q2" s="3" t="s">
        <v>37</v>
      </c>
      <c r="R2" s="3" t="s">
        <v>11</v>
      </c>
      <c r="S2" s="3" t="s">
        <v>27</v>
      </c>
      <c r="T2" s="3" t="s">
        <v>11</v>
      </c>
      <c r="U2" s="3" t="s">
        <v>28</v>
      </c>
      <c r="V2" s="3" t="s">
        <v>37</v>
      </c>
      <c r="W2" s="3" t="s">
        <v>11</v>
      </c>
      <c r="X2" s="3" t="s">
        <v>27</v>
      </c>
      <c r="Y2" s="3" t="s">
        <v>11</v>
      </c>
      <c r="Z2" s="3" t="s">
        <v>28</v>
      </c>
      <c r="AA2" s="3" t="s">
        <v>37</v>
      </c>
      <c r="AB2" s="3" t="s">
        <v>11</v>
      </c>
      <c r="AC2" s="3" t="s">
        <v>27</v>
      </c>
      <c r="AD2" s="3" t="s">
        <v>11</v>
      </c>
      <c r="AE2" s="3" t="s">
        <v>28</v>
      </c>
      <c r="AF2" s="3" t="s">
        <v>37</v>
      </c>
      <c r="AG2" s="3" t="s">
        <v>11</v>
      </c>
      <c r="AH2" s="3" t="s">
        <v>27</v>
      </c>
      <c r="AI2" s="3" t="s">
        <v>11</v>
      </c>
      <c r="AJ2" s="3" t="s">
        <v>28</v>
      </c>
      <c r="AK2" s="3" t="s">
        <v>37</v>
      </c>
      <c r="AL2" s="3" t="s">
        <v>11</v>
      </c>
      <c r="AM2" s="3" t="s">
        <v>27</v>
      </c>
      <c r="AN2" s="3" t="s">
        <v>11</v>
      </c>
      <c r="AO2" s="3" t="s">
        <v>28</v>
      </c>
    </row>
    <row r="3" spans="1:41" x14ac:dyDescent="0.3">
      <c r="B3" s="25" t="s">
        <v>222</v>
      </c>
      <c r="C3" s="3">
        <v>66</v>
      </c>
      <c r="D3" s="3">
        <v>0</v>
      </c>
      <c r="E3" s="3">
        <v>64</v>
      </c>
      <c r="F3" s="3">
        <v>0</v>
      </c>
      <c r="AA3" s="4"/>
      <c r="AC3" s="5"/>
      <c r="AE3" s="5"/>
    </row>
    <row r="4" spans="1:41" x14ac:dyDescent="0.3">
      <c r="B4" s="26" t="s">
        <v>223</v>
      </c>
      <c r="C4" s="3">
        <v>150</v>
      </c>
      <c r="D4" s="3">
        <v>0</v>
      </c>
      <c r="E4" s="3">
        <v>141</v>
      </c>
      <c r="F4" s="3">
        <v>0</v>
      </c>
      <c r="AA4" s="4"/>
      <c r="AC4" s="5"/>
      <c r="AE4" s="5"/>
    </row>
    <row r="5" spans="1:41" x14ac:dyDescent="0.3">
      <c r="B5" s="26" t="s">
        <v>224</v>
      </c>
      <c r="C5" s="3">
        <v>134</v>
      </c>
      <c r="D5" s="3">
        <v>0.1</v>
      </c>
      <c r="E5" s="3">
        <v>135</v>
      </c>
      <c r="F5" s="3">
        <v>0</v>
      </c>
      <c r="AA5" s="4"/>
      <c r="AC5" s="5"/>
      <c r="AE5" s="5"/>
    </row>
    <row r="6" spans="1:41" x14ac:dyDescent="0.3">
      <c r="B6" s="26" t="s">
        <v>225</v>
      </c>
      <c r="C6" s="3">
        <v>117</v>
      </c>
      <c r="D6" s="3">
        <v>2.6</v>
      </c>
      <c r="E6" s="3">
        <v>123</v>
      </c>
      <c r="F6" s="3">
        <v>3</v>
      </c>
      <c r="AA6" s="4"/>
      <c r="AC6" s="5"/>
      <c r="AE6" s="5"/>
    </row>
    <row r="7" spans="1:41" x14ac:dyDescent="0.3">
      <c r="B7" s="26"/>
      <c r="C7" s="3"/>
      <c r="D7" s="3"/>
      <c r="E7" s="3"/>
      <c r="F7" s="3"/>
      <c r="AA7" s="4"/>
      <c r="AC7" s="5"/>
      <c r="AE7" s="5"/>
    </row>
    <row r="8" spans="1:41" x14ac:dyDescent="0.3">
      <c r="B8" s="26" t="s">
        <v>226</v>
      </c>
      <c r="C8" s="3">
        <v>170</v>
      </c>
      <c r="D8" s="3">
        <v>15</v>
      </c>
      <c r="E8" s="3">
        <v>176</v>
      </c>
      <c r="F8" s="3">
        <v>10</v>
      </c>
      <c r="G8" s="3" t="s">
        <v>16</v>
      </c>
      <c r="H8" s="3">
        <v>47</v>
      </c>
      <c r="I8" s="3" t="s">
        <v>185</v>
      </c>
      <c r="J8" s="3">
        <v>52</v>
      </c>
      <c r="K8" s="3" t="s">
        <v>185</v>
      </c>
      <c r="L8" s="152" t="s">
        <v>191</v>
      </c>
      <c r="M8" s="152">
        <v>131</v>
      </c>
      <c r="N8" s="152">
        <v>10.5</v>
      </c>
      <c r="O8" s="152">
        <v>119</v>
      </c>
      <c r="P8" s="152">
        <v>5.2</v>
      </c>
      <c r="Q8" s="152" t="s">
        <v>200</v>
      </c>
      <c r="R8" s="152">
        <v>138</v>
      </c>
      <c r="S8" s="152">
        <v>13</v>
      </c>
      <c r="T8" s="152">
        <v>143</v>
      </c>
      <c r="U8" s="152">
        <v>4.4000000000000004</v>
      </c>
      <c r="V8" s="152" t="s">
        <v>191</v>
      </c>
      <c r="W8" s="152">
        <v>132</v>
      </c>
      <c r="X8" s="152">
        <v>9.6</v>
      </c>
      <c r="Y8" s="152">
        <v>202</v>
      </c>
      <c r="Z8" s="152">
        <v>5</v>
      </c>
      <c r="AA8" s="4"/>
      <c r="AC8" s="5"/>
      <c r="AE8" s="5"/>
    </row>
    <row r="9" spans="1:41" x14ac:dyDescent="0.3">
      <c r="B9" s="164" t="s">
        <v>218</v>
      </c>
      <c r="C9" s="152">
        <v>190</v>
      </c>
      <c r="D9" s="152">
        <v>17</v>
      </c>
      <c r="E9" s="152">
        <v>185</v>
      </c>
      <c r="F9" s="152">
        <v>7.6</v>
      </c>
      <c r="G9" s="152" t="s">
        <v>181</v>
      </c>
      <c r="H9" s="152">
        <v>221</v>
      </c>
      <c r="I9" s="152">
        <v>8.3000000000000007</v>
      </c>
      <c r="J9" s="152">
        <v>259</v>
      </c>
      <c r="K9" s="152">
        <v>4</v>
      </c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4"/>
      <c r="AC9" s="5"/>
      <c r="AE9" s="5"/>
    </row>
    <row r="10" spans="1:41" x14ac:dyDescent="0.3">
      <c r="B10" s="164"/>
      <c r="C10" s="152"/>
      <c r="D10" s="152"/>
      <c r="E10" s="152"/>
      <c r="F10" s="152"/>
      <c r="G10" s="152"/>
      <c r="H10" s="152"/>
      <c r="I10" s="152"/>
      <c r="J10" s="152"/>
      <c r="K10" s="152"/>
      <c r="L10" s="152" t="s">
        <v>248</v>
      </c>
      <c r="M10" s="152">
        <v>350</v>
      </c>
      <c r="N10" s="152">
        <v>9.1</v>
      </c>
      <c r="O10" s="152">
        <v>394</v>
      </c>
      <c r="P10" s="152">
        <v>4.3</v>
      </c>
      <c r="Q10" s="152" t="s">
        <v>201</v>
      </c>
      <c r="R10" s="152">
        <v>136</v>
      </c>
      <c r="S10" s="152">
        <v>8.8000000000000007</v>
      </c>
      <c r="T10" s="152">
        <v>169</v>
      </c>
      <c r="U10" s="152">
        <v>3.8</v>
      </c>
      <c r="V10" s="152" t="s">
        <v>192</v>
      </c>
      <c r="W10" s="152">
        <v>183</v>
      </c>
      <c r="X10" s="152">
        <v>12.3</v>
      </c>
      <c r="Y10" s="152">
        <v>247</v>
      </c>
      <c r="Z10" s="152">
        <v>5.9</v>
      </c>
      <c r="AA10" s="4"/>
      <c r="AC10" s="5"/>
      <c r="AE10" s="5"/>
    </row>
    <row r="11" spans="1:41" x14ac:dyDescent="0.3">
      <c r="B11" s="164" t="s">
        <v>219</v>
      </c>
      <c r="C11" s="152">
        <v>253</v>
      </c>
      <c r="D11" s="152">
        <v>16.8</v>
      </c>
      <c r="E11" s="152">
        <v>289</v>
      </c>
      <c r="F11" s="152">
        <v>7.1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4"/>
      <c r="AC11" s="5"/>
      <c r="AE11" s="5"/>
    </row>
    <row r="12" spans="1:41" x14ac:dyDescent="0.3">
      <c r="B12" s="164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 t="s">
        <v>202</v>
      </c>
      <c r="R12" s="152">
        <v>179</v>
      </c>
      <c r="S12" s="152">
        <v>8</v>
      </c>
      <c r="T12" s="152">
        <v>256</v>
      </c>
      <c r="U12" s="152">
        <v>7.2</v>
      </c>
      <c r="V12" s="152"/>
      <c r="W12" s="152"/>
      <c r="X12" s="152"/>
      <c r="Y12" s="152"/>
      <c r="Z12" s="152"/>
      <c r="AA12" s="4"/>
      <c r="AC12" s="5"/>
      <c r="AE12" s="5"/>
    </row>
    <row r="13" spans="1:41" x14ac:dyDescent="0.3">
      <c r="B13" s="164" t="s">
        <v>220</v>
      </c>
      <c r="C13" s="152">
        <v>297</v>
      </c>
      <c r="D13" s="152">
        <v>19.8</v>
      </c>
      <c r="E13" s="152">
        <v>318</v>
      </c>
      <c r="F13" s="152">
        <v>11.6</v>
      </c>
      <c r="G13" s="152" t="s">
        <v>182</v>
      </c>
      <c r="H13" s="152">
        <v>308</v>
      </c>
      <c r="I13" s="152">
        <v>7.2</v>
      </c>
      <c r="J13" s="152">
        <v>317</v>
      </c>
      <c r="K13" s="152">
        <v>2.8</v>
      </c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 t="s">
        <v>182</v>
      </c>
      <c r="W13" s="152">
        <v>308</v>
      </c>
      <c r="X13" s="152">
        <v>14.9</v>
      </c>
      <c r="Y13" s="152">
        <v>358</v>
      </c>
      <c r="Z13" s="152">
        <v>9.3000000000000007</v>
      </c>
      <c r="AA13" s="4"/>
      <c r="AC13" s="5"/>
      <c r="AE13" s="5"/>
    </row>
    <row r="14" spans="1:41" x14ac:dyDescent="0.3">
      <c r="B14" s="164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 t="s">
        <v>203</v>
      </c>
      <c r="R14" s="152">
        <v>192</v>
      </c>
      <c r="S14" s="152">
        <v>9.6999999999999993</v>
      </c>
      <c r="T14" s="152">
        <v>193</v>
      </c>
      <c r="U14" s="152">
        <v>8.1999999999999993</v>
      </c>
      <c r="V14" s="152"/>
      <c r="W14" s="152"/>
      <c r="X14" s="152"/>
      <c r="Y14" s="152"/>
      <c r="Z14" s="152"/>
      <c r="AA14" s="4"/>
      <c r="AC14" s="5"/>
      <c r="AE14" s="5"/>
    </row>
    <row r="15" spans="1:41" x14ac:dyDescent="0.3">
      <c r="B15" s="164" t="s">
        <v>221</v>
      </c>
      <c r="C15" s="152">
        <v>292</v>
      </c>
      <c r="D15" s="152">
        <v>25.4</v>
      </c>
      <c r="E15" s="152">
        <v>322</v>
      </c>
      <c r="F15" s="152">
        <v>14.6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4"/>
      <c r="AC15" s="5"/>
      <c r="AE15" s="5"/>
    </row>
    <row r="16" spans="1:41" x14ac:dyDescent="0.3">
      <c r="B16" s="164"/>
      <c r="C16" s="152"/>
      <c r="D16" s="152"/>
      <c r="E16" s="152"/>
      <c r="F16" s="152"/>
      <c r="G16" s="152"/>
      <c r="H16" s="152"/>
      <c r="I16" s="152"/>
      <c r="J16" s="152"/>
      <c r="K16" s="152"/>
      <c r="L16" s="152" t="s">
        <v>249</v>
      </c>
      <c r="M16" s="152">
        <v>151</v>
      </c>
      <c r="N16" s="152">
        <v>6.5</v>
      </c>
      <c r="O16" s="152">
        <v>167</v>
      </c>
      <c r="P16" s="152">
        <v>3.8</v>
      </c>
      <c r="Q16" s="152" t="s">
        <v>204</v>
      </c>
      <c r="R16" s="152">
        <v>217</v>
      </c>
      <c r="S16" s="152">
        <v>11</v>
      </c>
      <c r="T16" s="152">
        <v>164</v>
      </c>
      <c r="U16" s="152">
        <v>6.8</v>
      </c>
      <c r="V16" s="152"/>
      <c r="W16" s="152"/>
      <c r="X16" s="152"/>
      <c r="Y16" s="152"/>
      <c r="Z16" s="152"/>
      <c r="AA16" s="4"/>
      <c r="AC16" s="5"/>
      <c r="AE16" s="5"/>
    </row>
    <row r="17" spans="1:41" x14ac:dyDescent="0.3">
      <c r="B17" s="164" t="s">
        <v>210</v>
      </c>
      <c r="C17" s="152">
        <v>262</v>
      </c>
      <c r="D17" s="152">
        <v>23</v>
      </c>
      <c r="E17" s="152">
        <v>262</v>
      </c>
      <c r="F17" s="152">
        <v>14.3</v>
      </c>
      <c r="G17" s="152" t="s">
        <v>183</v>
      </c>
      <c r="H17" s="152">
        <v>204</v>
      </c>
      <c r="I17" s="152">
        <v>8.6</v>
      </c>
      <c r="J17" s="152">
        <v>247</v>
      </c>
      <c r="K17" s="152">
        <v>1.9</v>
      </c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 t="s">
        <v>193</v>
      </c>
      <c r="W17" s="152">
        <v>169</v>
      </c>
      <c r="X17" s="152">
        <v>13.1</v>
      </c>
      <c r="Y17" s="152">
        <v>198</v>
      </c>
      <c r="Z17" s="152">
        <v>7.8</v>
      </c>
      <c r="AA17" s="4"/>
      <c r="AC17" s="5"/>
      <c r="AE17" s="5"/>
    </row>
    <row r="18" spans="1:41" x14ac:dyDescent="0.3">
      <c r="B18" s="164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3"/>
      <c r="R18" s="3"/>
      <c r="S18" s="3"/>
      <c r="T18" s="3"/>
      <c r="U18" s="3"/>
      <c r="V18" s="152"/>
      <c r="W18" s="152"/>
      <c r="X18" s="152"/>
      <c r="Y18" s="152"/>
      <c r="Z18" s="152"/>
      <c r="AA18" s="4"/>
      <c r="AC18" s="5"/>
      <c r="AE18" s="5"/>
    </row>
    <row r="19" spans="1:41" x14ac:dyDescent="0.3">
      <c r="A19" s="53" t="s">
        <v>34</v>
      </c>
      <c r="B19" s="16"/>
      <c r="C19" s="16">
        <v>1464</v>
      </c>
      <c r="D19" s="16">
        <v>20.100000000000001</v>
      </c>
      <c r="E19" s="16">
        <v>1552</v>
      </c>
      <c r="F19" s="16">
        <v>11.2</v>
      </c>
      <c r="G19" s="16"/>
      <c r="H19" s="16">
        <v>780</v>
      </c>
      <c r="I19" s="16"/>
      <c r="J19" s="16">
        <v>875</v>
      </c>
      <c r="K19" s="16"/>
      <c r="L19" s="16"/>
      <c r="M19" s="27">
        <v>632</v>
      </c>
      <c r="N19" s="16">
        <v>8.6999999999999993</v>
      </c>
      <c r="O19" s="27">
        <v>680</v>
      </c>
      <c r="P19" s="16">
        <v>4.4000000000000004</v>
      </c>
      <c r="Q19" s="16"/>
      <c r="R19" s="16">
        <v>862</v>
      </c>
      <c r="S19" s="16">
        <v>10</v>
      </c>
      <c r="T19" s="16">
        <v>925</v>
      </c>
      <c r="U19" s="16">
        <v>6.3</v>
      </c>
      <c r="V19" s="16"/>
      <c r="W19" s="16">
        <v>792</v>
      </c>
      <c r="X19" s="16">
        <v>13</v>
      </c>
      <c r="Y19" s="16">
        <v>1005</v>
      </c>
      <c r="Z19" s="16">
        <v>7.3</v>
      </c>
      <c r="AC19" s="5"/>
      <c r="AE19" s="5"/>
      <c r="AF19" t="s">
        <v>334</v>
      </c>
      <c r="AG19">
        <v>706</v>
      </c>
      <c r="AH19">
        <v>13.21</v>
      </c>
      <c r="AI19">
        <v>671</v>
      </c>
      <c r="AJ19" s="5">
        <v>2.88</v>
      </c>
    </row>
    <row r="20" spans="1:41" s="12" customFormat="1" x14ac:dyDescent="0.3">
      <c r="D20" s="8"/>
      <c r="F20" s="8"/>
      <c r="K20" s="8"/>
      <c r="N20" s="8"/>
      <c r="O20" s="8"/>
      <c r="P20" s="8"/>
      <c r="S20" s="8"/>
      <c r="U20" s="8"/>
      <c r="X20" s="8"/>
      <c r="Z20" s="8"/>
    </row>
    <row r="21" spans="1:41" x14ac:dyDescent="0.3">
      <c r="A21" s="2" t="s">
        <v>195</v>
      </c>
      <c r="B21" s="152" t="s">
        <v>1</v>
      </c>
      <c r="C21" s="152"/>
      <c r="D21" s="152"/>
      <c r="E21" s="152"/>
      <c r="F21" s="152"/>
      <c r="G21" s="152" t="s">
        <v>2</v>
      </c>
      <c r="H21" s="152"/>
      <c r="I21" s="152"/>
      <c r="J21" s="152"/>
      <c r="K21" s="152"/>
      <c r="L21" s="152" t="s">
        <v>3</v>
      </c>
      <c r="M21" s="152"/>
      <c r="N21" s="152"/>
      <c r="O21" s="152"/>
      <c r="P21" s="152"/>
      <c r="Q21" s="152" t="s">
        <v>4</v>
      </c>
      <c r="R21" s="152"/>
      <c r="S21" s="152"/>
      <c r="T21" s="152"/>
      <c r="U21" s="152"/>
      <c r="V21" s="152" t="s">
        <v>5</v>
      </c>
      <c r="W21" s="152"/>
      <c r="X21" s="152"/>
      <c r="Y21" s="152"/>
      <c r="Z21" s="152"/>
      <c r="AA21" s="152" t="s">
        <v>6</v>
      </c>
      <c r="AB21" s="152"/>
      <c r="AC21" s="152"/>
      <c r="AD21" s="152"/>
      <c r="AE21" s="152"/>
      <c r="AF21" s="152" t="s">
        <v>7</v>
      </c>
      <c r="AG21" s="152"/>
      <c r="AH21" s="152"/>
      <c r="AI21" s="152"/>
      <c r="AJ21" s="152"/>
      <c r="AK21" s="152" t="s">
        <v>8</v>
      </c>
      <c r="AL21" s="152"/>
      <c r="AM21" s="152"/>
      <c r="AN21" s="152"/>
      <c r="AO21" s="152"/>
    </row>
    <row r="22" spans="1:41" x14ac:dyDescent="0.3">
      <c r="A22" s="3"/>
      <c r="B22" s="55" t="s">
        <v>37</v>
      </c>
      <c r="C22" s="55" t="s">
        <v>11</v>
      </c>
      <c r="D22" s="55" t="s">
        <v>27</v>
      </c>
      <c r="E22" s="55" t="s">
        <v>11</v>
      </c>
      <c r="F22" s="55" t="s">
        <v>28</v>
      </c>
      <c r="G22" s="3" t="s">
        <v>37</v>
      </c>
      <c r="H22" s="3" t="s">
        <v>11</v>
      </c>
      <c r="I22" s="3" t="s">
        <v>27</v>
      </c>
      <c r="J22" s="3" t="s">
        <v>11</v>
      </c>
      <c r="K22" s="3" t="s">
        <v>28</v>
      </c>
      <c r="L22" s="3" t="s">
        <v>37</v>
      </c>
      <c r="M22" s="3" t="s">
        <v>11</v>
      </c>
      <c r="N22" s="3" t="s">
        <v>27</v>
      </c>
      <c r="O22" s="3" t="s">
        <v>11</v>
      </c>
      <c r="P22" s="3" t="s">
        <v>28</v>
      </c>
      <c r="Q22" s="3" t="s">
        <v>37</v>
      </c>
      <c r="R22" s="3" t="s">
        <v>11</v>
      </c>
      <c r="S22" s="3" t="s">
        <v>27</v>
      </c>
      <c r="T22" s="3" t="s">
        <v>11</v>
      </c>
      <c r="U22" s="3" t="s">
        <v>28</v>
      </c>
      <c r="V22" s="3" t="s">
        <v>37</v>
      </c>
      <c r="W22" s="3" t="s">
        <v>11</v>
      </c>
      <c r="X22" s="3" t="s">
        <v>27</v>
      </c>
      <c r="Y22" s="3" t="s">
        <v>11</v>
      </c>
      <c r="Z22" s="3" t="s">
        <v>28</v>
      </c>
      <c r="AA22" s="3" t="s">
        <v>37</v>
      </c>
      <c r="AB22" s="3" t="s">
        <v>11</v>
      </c>
      <c r="AC22" s="3" t="s">
        <v>27</v>
      </c>
      <c r="AD22" s="3" t="s">
        <v>11</v>
      </c>
      <c r="AE22" s="3" t="s">
        <v>28</v>
      </c>
      <c r="AF22" s="3" t="s">
        <v>37</v>
      </c>
      <c r="AG22" s="3" t="s">
        <v>11</v>
      </c>
      <c r="AH22" s="3" t="s">
        <v>27</v>
      </c>
      <c r="AI22" s="3" t="s">
        <v>11</v>
      </c>
      <c r="AJ22" s="3" t="s">
        <v>28</v>
      </c>
      <c r="AK22" s="3" t="s">
        <v>37</v>
      </c>
      <c r="AL22" s="3" t="s">
        <v>11</v>
      </c>
      <c r="AM22" s="3" t="s">
        <v>27</v>
      </c>
      <c r="AN22" s="3" t="s">
        <v>11</v>
      </c>
      <c r="AO22" s="3" t="s">
        <v>28</v>
      </c>
    </row>
    <row r="23" spans="1:41" x14ac:dyDescent="0.3">
      <c r="B23" s="25" t="s">
        <v>222</v>
      </c>
      <c r="C23" s="3">
        <v>66</v>
      </c>
      <c r="D23" s="3">
        <v>0</v>
      </c>
      <c r="E23" s="3">
        <v>64</v>
      </c>
      <c r="F23" s="3">
        <v>0</v>
      </c>
      <c r="AA23" s="36" t="s">
        <v>12</v>
      </c>
      <c r="AB23" s="3">
        <v>277</v>
      </c>
      <c r="AC23" s="37">
        <v>0</v>
      </c>
      <c r="AD23" s="3">
        <v>302</v>
      </c>
      <c r="AE23" s="37">
        <v>0</v>
      </c>
    </row>
    <row r="24" spans="1:41" x14ac:dyDescent="0.3">
      <c r="B24" s="26" t="s">
        <v>223</v>
      </c>
      <c r="C24" s="3">
        <v>150</v>
      </c>
      <c r="D24" s="3">
        <v>0</v>
      </c>
      <c r="E24" s="3">
        <v>141</v>
      </c>
      <c r="F24" s="3">
        <v>0</v>
      </c>
      <c r="AA24" s="36" t="s">
        <v>13</v>
      </c>
      <c r="AB24" s="3">
        <v>168</v>
      </c>
      <c r="AC24" s="37">
        <v>0</v>
      </c>
      <c r="AD24" s="3">
        <v>179</v>
      </c>
      <c r="AE24" s="37">
        <v>0</v>
      </c>
    </row>
    <row r="25" spans="1:41" x14ac:dyDescent="0.3">
      <c r="B25" s="26" t="s">
        <v>224</v>
      </c>
      <c r="C25" s="3">
        <v>134</v>
      </c>
      <c r="D25" s="3">
        <v>0</v>
      </c>
      <c r="E25" s="3">
        <v>135</v>
      </c>
      <c r="F25" s="3">
        <v>0</v>
      </c>
      <c r="AA25" s="36" t="s">
        <v>14</v>
      </c>
      <c r="AB25" s="3">
        <v>93</v>
      </c>
      <c r="AC25" s="37">
        <v>0</v>
      </c>
      <c r="AD25" s="3">
        <v>89</v>
      </c>
      <c r="AE25" s="37">
        <v>0</v>
      </c>
    </row>
    <row r="26" spans="1:41" x14ac:dyDescent="0.3">
      <c r="B26" s="26" t="s">
        <v>225</v>
      </c>
      <c r="C26" s="3">
        <v>117</v>
      </c>
      <c r="D26" s="3">
        <v>0.7</v>
      </c>
      <c r="E26" s="3">
        <v>123</v>
      </c>
      <c r="F26" s="3">
        <v>1.2</v>
      </c>
      <c r="AA26" s="36" t="s">
        <v>15</v>
      </c>
      <c r="AB26" s="3">
        <v>80</v>
      </c>
      <c r="AC26" s="37">
        <v>0</v>
      </c>
      <c r="AD26" s="3">
        <v>117</v>
      </c>
      <c r="AE26" s="37">
        <v>0.2</v>
      </c>
    </row>
    <row r="27" spans="1:41" x14ac:dyDescent="0.3">
      <c r="B27" s="26"/>
      <c r="C27" s="3"/>
      <c r="D27" s="3"/>
      <c r="E27" s="3"/>
      <c r="F27" s="3"/>
      <c r="G27" s="3" t="s">
        <v>16</v>
      </c>
      <c r="H27" s="3">
        <v>47</v>
      </c>
      <c r="I27" s="3" t="s">
        <v>185</v>
      </c>
      <c r="J27" s="3">
        <v>52</v>
      </c>
      <c r="K27" s="3" t="s">
        <v>185</v>
      </c>
      <c r="Q27" s="152" t="s">
        <v>200</v>
      </c>
      <c r="R27" s="152">
        <v>138</v>
      </c>
      <c r="S27" s="152">
        <v>2.6</v>
      </c>
      <c r="T27" s="152">
        <v>143</v>
      </c>
      <c r="U27" s="152">
        <v>1.4</v>
      </c>
      <c r="V27" s="152" t="s">
        <v>191</v>
      </c>
      <c r="W27" s="152">
        <v>132</v>
      </c>
      <c r="X27" s="152">
        <v>2.7</v>
      </c>
      <c r="Y27" s="152">
        <v>202</v>
      </c>
      <c r="Z27" s="153">
        <v>1.8</v>
      </c>
      <c r="AA27" s="36" t="s">
        <v>16</v>
      </c>
      <c r="AB27" s="3">
        <v>135</v>
      </c>
      <c r="AC27" s="37">
        <v>1.5</v>
      </c>
      <c r="AD27" s="3">
        <v>192</v>
      </c>
      <c r="AE27" s="37">
        <v>0.6</v>
      </c>
    </row>
    <row r="28" spans="1:41" x14ac:dyDescent="0.3">
      <c r="B28" s="26" t="s">
        <v>226</v>
      </c>
      <c r="C28" s="3">
        <v>170</v>
      </c>
      <c r="D28" s="3">
        <v>3.9</v>
      </c>
      <c r="E28" s="3">
        <v>176</v>
      </c>
      <c r="F28" s="3">
        <v>3.4</v>
      </c>
      <c r="G28" s="152" t="s">
        <v>181</v>
      </c>
      <c r="H28" s="152">
        <v>221</v>
      </c>
      <c r="I28" s="152">
        <v>2.1</v>
      </c>
      <c r="J28" s="152">
        <v>259</v>
      </c>
      <c r="K28" s="152">
        <v>1.4</v>
      </c>
      <c r="L28" s="152" t="s">
        <v>191</v>
      </c>
      <c r="M28" s="152">
        <v>131</v>
      </c>
      <c r="N28" s="152">
        <v>2</v>
      </c>
      <c r="O28" s="152">
        <v>119</v>
      </c>
      <c r="P28" s="152">
        <v>1.7</v>
      </c>
      <c r="Q28" s="152"/>
      <c r="R28" s="152"/>
      <c r="S28" s="152"/>
      <c r="T28" s="152"/>
      <c r="U28" s="152"/>
      <c r="V28" s="152"/>
      <c r="W28" s="152"/>
      <c r="X28" s="152"/>
      <c r="Y28" s="152"/>
      <c r="Z28" s="153"/>
      <c r="AA28" s="36" t="s">
        <v>17</v>
      </c>
      <c r="AB28" s="3">
        <v>77</v>
      </c>
      <c r="AC28" s="37">
        <v>4.3</v>
      </c>
      <c r="AD28" s="3">
        <v>137</v>
      </c>
      <c r="AE28" s="37">
        <v>0.5</v>
      </c>
    </row>
    <row r="29" spans="1:41" x14ac:dyDescent="0.3">
      <c r="B29" s="164" t="s">
        <v>218</v>
      </c>
      <c r="C29" s="152">
        <v>190</v>
      </c>
      <c r="D29" s="152">
        <v>4.3</v>
      </c>
      <c r="E29" s="152">
        <v>185</v>
      </c>
      <c r="F29" s="152">
        <v>2.5</v>
      </c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 t="s">
        <v>201</v>
      </c>
      <c r="R29" s="152">
        <v>136</v>
      </c>
      <c r="S29" s="152">
        <v>2.2000000000000002</v>
      </c>
      <c r="T29" s="152">
        <v>169</v>
      </c>
      <c r="U29" s="152">
        <v>1.2</v>
      </c>
      <c r="V29" s="152" t="s">
        <v>192</v>
      </c>
      <c r="W29" s="152">
        <v>183</v>
      </c>
      <c r="X29" s="152">
        <v>3.6</v>
      </c>
      <c r="Y29" s="152">
        <v>247</v>
      </c>
      <c r="Z29" s="153">
        <v>2.1</v>
      </c>
      <c r="AA29" s="36" t="s">
        <v>18</v>
      </c>
      <c r="AB29" s="3">
        <v>85</v>
      </c>
      <c r="AC29" s="37">
        <v>2.2999999999999998</v>
      </c>
      <c r="AD29" s="3">
        <v>158</v>
      </c>
      <c r="AE29" s="37">
        <v>0.4</v>
      </c>
    </row>
    <row r="30" spans="1:41" x14ac:dyDescent="0.3">
      <c r="B30" s="164"/>
      <c r="C30" s="152"/>
      <c r="D30" s="152"/>
      <c r="E30" s="152"/>
      <c r="F30" s="152"/>
      <c r="G30" s="152"/>
      <c r="H30" s="152"/>
      <c r="I30" s="152"/>
      <c r="J30" s="152"/>
      <c r="K30" s="152"/>
      <c r="L30" s="152" t="s">
        <v>248</v>
      </c>
      <c r="M30" s="152">
        <v>350</v>
      </c>
      <c r="N30" s="152">
        <v>2.5</v>
      </c>
      <c r="O30" s="152">
        <v>394</v>
      </c>
      <c r="P30" s="152">
        <v>1.6</v>
      </c>
      <c r="Q30" s="152"/>
      <c r="R30" s="152"/>
      <c r="S30" s="152"/>
      <c r="T30" s="152"/>
      <c r="U30" s="152"/>
      <c r="V30" s="152"/>
      <c r="W30" s="152"/>
      <c r="X30" s="152"/>
      <c r="Y30" s="152"/>
      <c r="Z30" s="153"/>
      <c r="AA30" s="36" t="s">
        <v>19</v>
      </c>
      <c r="AB30" s="3">
        <v>84</v>
      </c>
      <c r="AC30" s="37">
        <v>3.1</v>
      </c>
      <c r="AD30" s="3">
        <v>160</v>
      </c>
      <c r="AE30" s="37">
        <v>0.8</v>
      </c>
    </row>
    <row r="31" spans="1:41" x14ac:dyDescent="0.3">
      <c r="B31" s="164" t="s">
        <v>219</v>
      </c>
      <c r="C31" s="152">
        <v>253</v>
      </c>
      <c r="D31" s="152">
        <v>4.4000000000000004</v>
      </c>
      <c r="E31" s="152">
        <v>289</v>
      </c>
      <c r="F31" s="152">
        <v>2.4</v>
      </c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 t="s">
        <v>202</v>
      </c>
      <c r="R31" s="152">
        <v>179</v>
      </c>
      <c r="S31" s="152">
        <v>2</v>
      </c>
      <c r="T31" s="152">
        <v>256</v>
      </c>
      <c r="U31" s="152">
        <v>2.2999999999999998</v>
      </c>
      <c r="V31" s="152"/>
      <c r="W31" s="152"/>
      <c r="X31" s="152"/>
      <c r="Y31" s="152"/>
      <c r="Z31" s="153"/>
      <c r="AA31" s="36" t="s">
        <v>20</v>
      </c>
      <c r="AB31" s="3">
        <v>69</v>
      </c>
      <c r="AC31" s="37">
        <v>5.6</v>
      </c>
      <c r="AD31" s="3">
        <v>167</v>
      </c>
      <c r="AE31" s="37">
        <v>0.8</v>
      </c>
    </row>
    <row r="32" spans="1:41" x14ac:dyDescent="0.3">
      <c r="B32" s="164"/>
      <c r="C32" s="152"/>
      <c r="D32" s="152"/>
      <c r="E32" s="152"/>
      <c r="F32" s="152"/>
      <c r="G32" s="152" t="s">
        <v>182</v>
      </c>
      <c r="H32" s="152">
        <v>308</v>
      </c>
      <c r="I32" s="152">
        <v>2.2000000000000002</v>
      </c>
      <c r="J32" s="152">
        <v>317</v>
      </c>
      <c r="K32" s="152">
        <v>1</v>
      </c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 t="s">
        <v>182</v>
      </c>
      <c r="W32" s="152">
        <v>308</v>
      </c>
      <c r="X32" s="152">
        <v>4.4000000000000004</v>
      </c>
      <c r="Y32" s="152">
        <v>358</v>
      </c>
      <c r="Z32" s="153">
        <v>3.6</v>
      </c>
      <c r="AA32" s="36" t="s">
        <v>21</v>
      </c>
      <c r="AB32" s="3">
        <v>67</v>
      </c>
      <c r="AC32" s="37">
        <v>3.9</v>
      </c>
      <c r="AD32" s="3">
        <v>168</v>
      </c>
      <c r="AE32" s="37">
        <v>1.5</v>
      </c>
    </row>
    <row r="33" spans="1:31" x14ac:dyDescent="0.3">
      <c r="B33" s="164" t="s">
        <v>220</v>
      </c>
      <c r="C33" s="152">
        <v>297</v>
      </c>
      <c r="D33" s="152">
        <v>5.0999999999999996</v>
      </c>
      <c r="E33" s="152">
        <v>318</v>
      </c>
      <c r="F33" s="152">
        <v>4</v>
      </c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 t="s">
        <v>203</v>
      </c>
      <c r="R33" s="152">
        <v>192</v>
      </c>
      <c r="S33" s="152">
        <v>2.6</v>
      </c>
      <c r="T33" s="152">
        <v>193</v>
      </c>
      <c r="U33" s="152">
        <v>2.7</v>
      </c>
      <c r="V33" s="152"/>
      <c r="W33" s="152"/>
      <c r="X33" s="152"/>
      <c r="Y33" s="152"/>
      <c r="Z33" s="153"/>
      <c r="AA33" s="36" t="s">
        <v>22</v>
      </c>
      <c r="AB33" s="3">
        <v>73</v>
      </c>
      <c r="AC33" s="37">
        <v>2.8</v>
      </c>
      <c r="AD33" s="3">
        <v>136</v>
      </c>
      <c r="AE33" s="37">
        <v>0.8</v>
      </c>
    </row>
    <row r="34" spans="1:31" x14ac:dyDescent="0.3">
      <c r="B34" s="164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3"/>
      <c r="AA34" s="36" t="s">
        <v>23</v>
      </c>
      <c r="AB34" s="3">
        <v>75</v>
      </c>
      <c r="AC34" s="37">
        <v>5.9</v>
      </c>
      <c r="AD34" s="3">
        <v>160</v>
      </c>
      <c r="AE34" s="37">
        <v>0.6</v>
      </c>
    </row>
    <row r="35" spans="1:31" x14ac:dyDescent="0.3">
      <c r="B35" s="164" t="s">
        <v>221</v>
      </c>
      <c r="C35" s="152">
        <v>292</v>
      </c>
      <c r="D35" s="152">
        <v>6.8</v>
      </c>
      <c r="E35" s="152">
        <v>322</v>
      </c>
      <c r="F35" s="152">
        <v>5.0999999999999996</v>
      </c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 t="s">
        <v>204</v>
      </c>
      <c r="R35" s="152">
        <v>217</v>
      </c>
      <c r="S35" s="152">
        <v>3.1</v>
      </c>
      <c r="T35" s="152">
        <v>164</v>
      </c>
      <c r="U35" s="152">
        <v>2.7</v>
      </c>
      <c r="V35" s="152"/>
      <c r="W35" s="152"/>
      <c r="X35" s="152"/>
      <c r="Y35" s="152"/>
      <c r="Z35" s="153"/>
      <c r="AA35" s="36" t="s">
        <v>24</v>
      </c>
      <c r="AB35" s="3">
        <v>85</v>
      </c>
      <c r="AC35" s="37">
        <v>2.7</v>
      </c>
      <c r="AD35" s="3">
        <v>187</v>
      </c>
      <c r="AE35" s="37">
        <v>0.9</v>
      </c>
    </row>
    <row r="36" spans="1:31" x14ac:dyDescent="0.3">
      <c r="B36" s="164"/>
      <c r="C36" s="152"/>
      <c r="D36" s="152"/>
      <c r="E36" s="152"/>
      <c r="F36" s="152"/>
      <c r="G36" s="152" t="s">
        <v>183</v>
      </c>
      <c r="H36" s="152">
        <v>204</v>
      </c>
      <c r="I36" s="152">
        <v>3</v>
      </c>
      <c r="J36" s="152">
        <v>247</v>
      </c>
      <c r="K36" s="152">
        <v>0.8</v>
      </c>
      <c r="L36" s="152" t="s">
        <v>249</v>
      </c>
      <c r="M36" s="152">
        <v>151</v>
      </c>
      <c r="N36" s="152">
        <v>1.9</v>
      </c>
      <c r="O36" s="152">
        <v>167</v>
      </c>
      <c r="P36" s="152">
        <v>1.4</v>
      </c>
      <c r="Q36" s="152"/>
      <c r="R36" s="152"/>
      <c r="S36" s="152"/>
      <c r="T36" s="152"/>
      <c r="U36" s="152"/>
      <c r="V36" s="152" t="s">
        <v>193</v>
      </c>
      <c r="W36" s="152">
        <v>169</v>
      </c>
      <c r="X36" s="152">
        <v>4.3</v>
      </c>
      <c r="Y36" s="152">
        <v>198</v>
      </c>
      <c r="Z36" s="153">
        <v>3.1</v>
      </c>
      <c r="AA36" s="36" t="s">
        <v>25</v>
      </c>
      <c r="AB36" s="3">
        <v>83</v>
      </c>
      <c r="AC36" s="37">
        <v>3</v>
      </c>
      <c r="AD36" s="3">
        <v>194</v>
      </c>
      <c r="AE36" s="37">
        <v>0.4</v>
      </c>
    </row>
    <row r="37" spans="1:31" x14ac:dyDescent="0.3">
      <c r="B37" s="65" t="s">
        <v>210</v>
      </c>
      <c r="C37" s="21">
        <v>262</v>
      </c>
      <c r="D37" s="21">
        <v>6.5</v>
      </c>
      <c r="E37" s="21">
        <v>262</v>
      </c>
      <c r="F37" s="21">
        <v>5.2</v>
      </c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V37" s="152"/>
      <c r="W37" s="152"/>
      <c r="X37" s="152"/>
      <c r="Y37" s="152"/>
      <c r="Z37" s="153"/>
      <c r="AA37" s="36" t="s">
        <v>26</v>
      </c>
      <c r="AB37" s="3">
        <v>74</v>
      </c>
      <c r="AC37" s="37">
        <v>1.9</v>
      </c>
      <c r="AD37" s="3">
        <v>147</v>
      </c>
      <c r="AE37" s="37">
        <v>0.4</v>
      </c>
    </row>
    <row r="38" spans="1:31" x14ac:dyDescent="0.3">
      <c r="A38" s="53" t="s">
        <v>34</v>
      </c>
      <c r="B38" s="56"/>
      <c r="C38" s="56">
        <v>1464</v>
      </c>
      <c r="D38" s="56">
        <v>5.3</v>
      </c>
      <c r="E38" s="56">
        <v>1552</v>
      </c>
      <c r="F38" s="56">
        <v>3.9</v>
      </c>
      <c r="G38" s="56"/>
      <c r="H38" s="56">
        <v>780</v>
      </c>
      <c r="I38" s="56"/>
      <c r="J38" s="56">
        <v>875</v>
      </c>
      <c r="K38" s="56"/>
      <c r="L38" s="56"/>
      <c r="M38" s="59">
        <v>632</v>
      </c>
      <c r="N38" s="56">
        <v>2.2999999999999998</v>
      </c>
      <c r="O38" s="59">
        <v>680</v>
      </c>
      <c r="P38" s="56">
        <v>1.5</v>
      </c>
      <c r="Q38" s="16"/>
      <c r="R38" s="16">
        <v>862</v>
      </c>
      <c r="S38" s="16">
        <v>2.5</v>
      </c>
      <c r="T38" s="16">
        <v>925</v>
      </c>
      <c r="U38" s="16">
        <v>2.1</v>
      </c>
      <c r="V38" s="56"/>
      <c r="W38" s="56">
        <v>792</v>
      </c>
      <c r="X38" s="56">
        <v>3.9</v>
      </c>
      <c r="Y38" s="56">
        <v>1005</v>
      </c>
      <c r="Z38" s="56">
        <v>2.8</v>
      </c>
      <c r="AA38" s="16"/>
      <c r="AB38" s="16">
        <f>SUM(AB27:AB37)</f>
        <v>907</v>
      </c>
      <c r="AC38" s="28">
        <f>(AB27*AC27+AB28*AC28+AB29*AC29+AB30*AC30+AB31*AC31+AB32*AC32+AB33*AC33+AB34*AC34+AB35*AC35+AB36*AC36+AB37*AC37)/SUM(AB27:AB37)</f>
        <v>3.2008820286659314</v>
      </c>
      <c r="AD38" s="16">
        <f>SUM(AD27:AD37)</f>
        <v>1806</v>
      </c>
      <c r="AE38" s="28">
        <f>(AD27*AE27+AD28*AE28+AD29*AE29+AD30*AE30+AD31*AE31+AD32*AE32+AD33*AE33+AD34*AE34+AD35*AE35+AD36*AE36+AD37*AE37)/SUM(AD27:AD37)</f>
        <v>0.70321151716500541</v>
      </c>
    </row>
    <row r="39" spans="1:31" s="12" customFormat="1" x14ac:dyDescent="0.3">
      <c r="S39" s="8"/>
      <c r="U39" s="8"/>
      <c r="X39" s="8"/>
      <c r="Z39" s="8"/>
    </row>
    <row r="40" spans="1:31" s="12" customFormat="1" x14ac:dyDescent="0.3">
      <c r="D40" s="8"/>
      <c r="F40" s="8"/>
      <c r="N40" s="8"/>
      <c r="O40" s="8"/>
      <c r="P40" s="8"/>
    </row>
    <row r="41" spans="1:31" s="12" customFormat="1" x14ac:dyDescent="0.3">
      <c r="I41" s="8"/>
      <c r="K41" s="8"/>
    </row>
    <row r="42" spans="1:31" s="12" customFormat="1" x14ac:dyDescent="0.3"/>
    <row r="43" spans="1:31" s="12" customFormat="1" x14ac:dyDescent="0.3"/>
  </sheetData>
  <mergeCells count="211">
    <mergeCell ref="M36:M37"/>
    <mergeCell ref="N36:N37"/>
    <mergeCell ref="O36:O37"/>
    <mergeCell ref="P36:P37"/>
    <mergeCell ref="B35:B36"/>
    <mergeCell ref="C35:C36"/>
    <mergeCell ref="D35:D36"/>
    <mergeCell ref="E35:E36"/>
    <mergeCell ref="F35:F36"/>
    <mergeCell ref="L36:L37"/>
    <mergeCell ref="G36:G37"/>
    <mergeCell ref="H36:H37"/>
    <mergeCell ref="I36:I37"/>
    <mergeCell ref="J36:J37"/>
    <mergeCell ref="K36:K37"/>
    <mergeCell ref="P28:P29"/>
    <mergeCell ref="L30:L35"/>
    <mergeCell ref="M30:M35"/>
    <mergeCell ref="N30:N35"/>
    <mergeCell ref="O30:O35"/>
    <mergeCell ref="P30:P35"/>
    <mergeCell ref="L8:L9"/>
    <mergeCell ref="M8:M9"/>
    <mergeCell ref="N8:N9"/>
    <mergeCell ref="O8:O9"/>
    <mergeCell ref="L28:L29"/>
    <mergeCell ref="M28:M29"/>
    <mergeCell ref="P8:P9"/>
    <mergeCell ref="L10:L15"/>
    <mergeCell ref="M10:M15"/>
    <mergeCell ref="N10:N15"/>
    <mergeCell ref="O10:O15"/>
    <mergeCell ref="P10:P15"/>
    <mergeCell ref="L16:L18"/>
    <mergeCell ref="M16:M18"/>
    <mergeCell ref="N16:N18"/>
    <mergeCell ref="O16:O18"/>
    <mergeCell ref="P16:P18"/>
    <mergeCell ref="E17:E18"/>
    <mergeCell ref="F17:F18"/>
    <mergeCell ref="N28:N29"/>
    <mergeCell ref="O28:O29"/>
    <mergeCell ref="B33:B34"/>
    <mergeCell ref="C33:C34"/>
    <mergeCell ref="D33:D34"/>
    <mergeCell ref="E33:E34"/>
    <mergeCell ref="F33:F34"/>
    <mergeCell ref="C29:C30"/>
    <mergeCell ref="D29:D30"/>
    <mergeCell ref="E29:E30"/>
    <mergeCell ref="F29:F30"/>
    <mergeCell ref="B31:B32"/>
    <mergeCell ref="C31:C32"/>
    <mergeCell ref="D31:D32"/>
    <mergeCell ref="E31:E32"/>
    <mergeCell ref="F31:F32"/>
    <mergeCell ref="G32:G35"/>
    <mergeCell ref="H32:H35"/>
    <mergeCell ref="I32:I35"/>
    <mergeCell ref="J32:J35"/>
    <mergeCell ref="K32:K35"/>
    <mergeCell ref="B29:B30"/>
    <mergeCell ref="Q27:Q28"/>
    <mergeCell ref="B9:B10"/>
    <mergeCell ref="C9:C10"/>
    <mergeCell ref="D9:D10"/>
    <mergeCell ref="E9:E10"/>
    <mergeCell ref="F9:F10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F13:F14"/>
    <mergeCell ref="B15:B16"/>
    <mergeCell ref="C15:C16"/>
    <mergeCell ref="D15:D16"/>
    <mergeCell ref="E15:E16"/>
    <mergeCell ref="F15:F16"/>
    <mergeCell ref="B17:B18"/>
    <mergeCell ref="C17:C18"/>
    <mergeCell ref="D17:D18"/>
    <mergeCell ref="T12:T13"/>
    <mergeCell ref="U12:U13"/>
    <mergeCell ref="Q14:Q15"/>
    <mergeCell ref="R14:R15"/>
    <mergeCell ref="S14:S15"/>
    <mergeCell ref="T14:T15"/>
    <mergeCell ref="U14:U15"/>
    <mergeCell ref="Q35:Q36"/>
    <mergeCell ref="Q33:Q34"/>
    <mergeCell ref="U33:U34"/>
    <mergeCell ref="T31:T32"/>
    <mergeCell ref="U31:U32"/>
    <mergeCell ref="S31:S32"/>
    <mergeCell ref="R31:R32"/>
    <mergeCell ref="Q31:Q32"/>
    <mergeCell ref="U35:U36"/>
    <mergeCell ref="T35:T36"/>
    <mergeCell ref="S35:S36"/>
    <mergeCell ref="R35:R36"/>
    <mergeCell ref="T33:T34"/>
    <mergeCell ref="S33:S34"/>
    <mergeCell ref="R33:R34"/>
    <mergeCell ref="Q29:Q30"/>
    <mergeCell ref="R29:R30"/>
    <mergeCell ref="R8:R9"/>
    <mergeCell ref="S8:S9"/>
    <mergeCell ref="T8:T9"/>
    <mergeCell ref="U8:U9"/>
    <mergeCell ref="Q10:Q11"/>
    <mergeCell ref="R10:R11"/>
    <mergeCell ref="S10:S11"/>
    <mergeCell ref="T10:T11"/>
    <mergeCell ref="U10:U11"/>
    <mergeCell ref="V32:V35"/>
    <mergeCell ref="W32:W35"/>
    <mergeCell ref="X32:X35"/>
    <mergeCell ref="Y32:Y35"/>
    <mergeCell ref="Z32:Z35"/>
    <mergeCell ref="V36:V37"/>
    <mergeCell ref="W36:W37"/>
    <mergeCell ref="X36:X37"/>
    <mergeCell ref="Y36:Y37"/>
    <mergeCell ref="Z36:Z37"/>
    <mergeCell ref="V13:V16"/>
    <mergeCell ref="W13:W16"/>
    <mergeCell ref="X13:X16"/>
    <mergeCell ref="Y13:Y16"/>
    <mergeCell ref="Z13:Z16"/>
    <mergeCell ref="V17:V18"/>
    <mergeCell ref="W17:W18"/>
    <mergeCell ref="X17:X18"/>
    <mergeCell ref="Y17:Y18"/>
    <mergeCell ref="Z17:Z18"/>
    <mergeCell ref="AF21:AJ21"/>
    <mergeCell ref="AK21:AO21"/>
    <mergeCell ref="G28:G31"/>
    <mergeCell ref="H28:H31"/>
    <mergeCell ref="I28:I31"/>
    <mergeCell ref="J28:J31"/>
    <mergeCell ref="K28:K31"/>
    <mergeCell ref="V27:V28"/>
    <mergeCell ref="W27:W28"/>
    <mergeCell ref="X27:X28"/>
    <mergeCell ref="Y27:Y28"/>
    <mergeCell ref="Z27:Z28"/>
    <mergeCell ref="V29:V31"/>
    <mergeCell ref="W29:W31"/>
    <mergeCell ref="X29:X31"/>
    <mergeCell ref="Y29:Y31"/>
    <mergeCell ref="Z29:Z31"/>
    <mergeCell ref="S29:S30"/>
    <mergeCell ref="T29:T30"/>
    <mergeCell ref="U29:U30"/>
    <mergeCell ref="U27:U28"/>
    <mergeCell ref="T27:T28"/>
    <mergeCell ref="S27:S28"/>
    <mergeCell ref="R27:R28"/>
    <mergeCell ref="B21:F21"/>
    <mergeCell ref="G21:K21"/>
    <mergeCell ref="L21:P21"/>
    <mergeCell ref="Q21:U21"/>
    <mergeCell ref="V21:Z21"/>
    <mergeCell ref="AA21:AE21"/>
    <mergeCell ref="G13:G16"/>
    <mergeCell ref="H13:H16"/>
    <mergeCell ref="I13:I16"/>
    <mergeCell ref="J13:J16"/>
    <mergeCell ref="K13:K16"/>
    <mergeCell ref="G17:G18"/>
    <mergeCell ref="H17:H18"/>
    <mergeCell ref="I17:I18"/>
    <mergeCell ref="J17:J18"/>
    <mergeCell ref="K17:K18"/>
    <mergeCell ref="Q16:Q17"/>
    <mergeCell ref="R16:R17"/>
    <mergeCell ref="S16:S17"/>
    <mergeCell ref="T16:T17"/>
    <mergeCell ref="U16:U17"/>
    <mergeCell ref="Q12:Q13"/>
    <mergeCell ref="R12:R13"/>
    <mergeCell ref="S12:S13"/>
    <mergeCell ref="B1:F1"/>
    <mergeCell ref="G1:K1"/>
    <mergeCell ref="L1:P1"/>
    <mergeCell ref="Q1:U1"/>
    <mergeCell ref="V1:Z1"/>
    <mergeCell ref="AA1:AE1"/>
    <mergeCell ref="AF1:AJ1"/>
    <mergeCell ref="AK1:AO1"/>
    <mergeCell ref="G9:G12"/>
    <mergeCell ref="H9:H12"/>
    <mergeCell ref="I9:I12"/>
    <mergeCell ref="J9:J12"/>
    <mergeCell ref="K9:K12"/>
    <mergeCell ref="V8:V9"/>
    <mergeCell ref="W8:W9"/>
    <mergeCell ref="X8:X9"/>
    <mergeCell ref="Y8:Y9"/>
    <mergeCell ref="Z8:Z9"/>
    <mergeCell ref="V10:V12"/>
    <mergeCell ref="W10:W12"/>
    <mergeCell ref="X10:X12"/>
    <mergeCell ref="Y10:Y12"/>
    <mergeCell ref="Z10:Z12"/>
    <mergeCell ref="Q8:Q9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S82"/>
  <sheetViews>
    <sheetView workbookViewId="0">
      <pane xSplit="3" ySplit="2" topLeftCell="Y3" activePane="bottomRight" state="frozen"/>
      <selection activeCell="A3" sqref="A3"/>
      <selection pane="topRight" activeCell="A3" sqref="A3"/>
      <selection pane="bottomLeft" activeCell="A3" sqref="A3"/>
      <selection pane="bottomRight" activeCell="AI8" sqref="AI8:AI16"/>
    </sheetView>
  </sheetViews>
  <sheetFormatPr defaultColWidth="8.77734375" defaultRowHeight="14.4" x14ac:dyDescent="0.3"/>
  <cols>
    <col min="1" max="1" width="12.77734375" customWidth="1"/>
    <col min="2" max="2" width="7.77734375" customWidth="1"/>
    <col min="3" max="3" width="10" customWidth="1"/>
    <col min="4" max="4" width="6.44140625" bestFit="1" customWidth="1"/>
    <col min="5" max="7" width="5" bestFit="1" customWidth="1"/>
    <col min="8" max="8" width="8" bestFit="1" customWidth="1"/>
    <col min="9" max="9" width="6.44140625" bestFit="1" customWidth="1"/>
    <col min="10" max="10" width="4" bestFit="1" customWidth="1"/>
    <col min="11" max="11" width="5.77734375" customWidth="1"/>
    <col min="12" max="12" width="4" bestFit="1" customWidth="1"/>
    <col min="13" max="13" width="8" bestFit="1" customWidth="1"/>
    <col min="14" max="14" width="6.44140625" bestFit="1" customWidth="1"/>
    <col min="15" max="15" width="4" bestFit="1" customWidth="1"/>
    <col min="16" max="16" width="6.44140625" bestFit="1" customWidth="1"/>
    <col min="17" max="17" width="4" bestFit="1" customWidth="1"/>
    <col min="18" max="18" width="8" bestFit="1" customWidth="1"/>
    <col min="19" max="19" width="6.44140625" bestFit="1" customWidth="1"/>
    <col min="20" max="20" width="4" bestFit="1" customWidth="1"/>
    <col min="21" max="21" width="5" bestFit="1" customWidth="1"/>
    <col min="22" max="22" width="4" bestFit="1" customWidth="1"/>
    <col min="23" max="23" width="8" bestFit="1" customWidth="1"/>
    <col min="24" max="24" width="6.44140625" bestFit="1" customWidth="1"/>
    <col min="25" max="25" width="4" bestFit="1" customWidth="1"/>
    <col min="26" max="26" width="6.21875" customWidth="1"/>
    <col min="27" max="27" width="5" bestFit="1" customWidth="1"/>
    <col min="28" max="28" width="8" bestFit="1" customWidth="1"/>
    <col min="29" max="29" width="6.44140625" bestFit="1" customWidth="1"/>
    <col min="30" max="30" width="4" bestFit="1" customWidth="1"/>
    <col min="31" max="31" width="6" customWidth="1"/>
    <col min="32" max="32" width="5" bestFit="1" customWidth="1"/>
    <col min="33" max="33" width="8" bestFit="1" customWidth="1"/>
    <col min="34" max="34" width="6.44140625" bestFit="1" customWidth="1"/>
    <col min="35" max="35" width="5.21875" customWidth="1"/>
    <col min="36" max="36" width="7" customWidth="1"/>
    <col min="37" max="37" width="4.21875" customWidth="1"/>
    <col min="38" max="38" width="8" bestFit="1" customWidth="1"/>
    <col min="39" max="39" width="6.44140625" bestFit="1" customWidth="1"/>
    <col min="40" max="40" width="8.44140625" bestFit="1" customWidth="1"/>
    <col min="41" max="41" width="9" customWidth="1"/>
    <col min="42" max="42" width="5" bestFit="1" customWidth="1"/>
    <col min="43" max="43" width="8" bestFit="1" customWidth="1"/>
  </cols>
  <sheetData>
    <row r="1" spans="1:44" x14ac:dyDescent="0.3">
      <c r="A1" s="68" t="s">
        <v>60</v>
      </c>
      <c r="B1" s="152" t="s">
        <v>40</v>
      </c>
      <c r="C1" s="152"/>
      <c r="D1" s="152" t="s">
        <v>1</v>
      </c>
      <c r="E1" s="152"/>
      <c r="F1" s="152"/>
      <c r="G1" s="152"/>
      <c r="H1" s="152"/>
      <c r="I1" s="152" t="s">
        <v>2</v>
      </c>
      <c r="J1" s="152"/>
      <c r="K1" s="152"/>
      <c r="L1" s="152"/>
      <c r="M1" s="152"/>
      <c r="N1" s="152" t="s">
        <v>3</v>
      </c>
      <c r="O1" s="152"/>
      <c r="P1" s="152"/>
      <c r="Q1" s="152"/>
      <c r="R1" s="152"/>
      <c r="S1" s="152" t="s">
        <v>4</v>
      </c>
      <c r="T1" s="152"/>
      <c r="U1" s="152"/>
      <c r="V1" s="152"/>
      <c r="W1" s="152"/>
      <c r="X1" s="152" t="s">
        <v>5</v>
      </c>
      <c r="Y1" s="152"/>
      <c r="Z1" s="152"/>
      <c r="AA1" s="152"/>
      <c r="AB1" s="152"/>
      <c r="AC1" s="152" t="s">
        <v>6</v>
      </c>
      <c r="AD1" s="152"/>
      <c r="AE1" s="152"/>
      <c r="AF1" s="152"/>
      <c r="AG1" s="152"/>
      <c r="AH1" s="152" t="s">
        <v>7</v>
      </c>
      <c r="AI1" s="152"/>
      <c r="AJ1" s="152"/>
      <c r="AK1" s="152"/>
      <c r="AL1" s="152"/>
      <c r="AM1" s="152" t="s">
        <v>8</v>
      </c>
      <c r="AN1" s="152"/>
      <c r="AO1" s="152"/>
      <c r="AP1" s="152"/>
      <c r="AQ1" s="152"/>
    </row>
    <row r="2" spans="1:44" x14ac:dyDescent="0.3">
      <c r="A2" s="3"/>
      <c r="B2" s="3" t="s">
        <v>39</v>
      </c>
      <c r="C2" s="3" t="s">
        <v>38</v>
      </c>
      <c r="D2" s="55" t="s">
        <v>37</v>
      </c>
      <c r="E2" s="55" t="s">
        <v>11</v>
      </c>
      <c r="F2" s="55" t="s">
        <v>27</v>
      </c>
      <c r="G2" s="55" t="s">
        <v>11</v>
      </c>
      <c r="H2" s="55" t="s">
        <v>28</v>
      </c>
      <c r="I2" s="3" t="s">
        <v>37</v>
      </c>
      <c r="J2" s="3" t="s">
        <v>11</v>
      </c>
      <c r="K2" s="3" t="s">
        <v>27</v>
      </c>
      <c r="L2" s="3" t="s">
        <v>11</v>
      </c>
      <c r="M2" s="3" t="s">
        <v>28</v>
      </c>
      <c r="N2" s="3" t="s">
        <v>37</v>
      </c>
      <c r="O2" s="3" t="s">
        <v>11</v>
      </c>
      <c r="P2" s="3" t="s">
        <v>27</v>
      </c>
      <c r="Q2" s="3" t="s">
        <v>11</v>
      </c>
      <c r="R2" s="3" t="s">
        <v>28</v>
      </c>
      <c r="S2" s="3" t="s">
        <v>37</v>
      </c>
      <c r="T2" s="3" t="s">
        <v>11</v>
      </c>
      <c r="U2" s="3" t="s">
        <v>27</v>
      </c>
      <c r="V2" s="3" t="s">
        <v>11</v>
      </c>
      <c r="W2" s="3" t="s">
        <v>28</v>
      </c>
      <c r="X2" s="55" t="s">
        <v>37</v>
      </c>
      <c r="Y2" s="55" t="s">
        <v>11</v>
      </c>
      <c r="Z2" s="55" t="s">
        <v>27</v>
      </c>
      <c r="AA2" s="55" t="s">
        <v>11</v>
      </c>
      <c r="AB2" s="55" t="s">
        <v>28</v>
      </c>
      <c r="AC2" s="55" t="s">
        <v>37</v>
      </c>
      <c r="AD2" s="55" t="s">
        <v>11</v>
      </c>
      <c r="AE2" s="55" t="s">
        <v>27</v>
      </c>
      <c r="AF2" s="55" t="s">
        <v>11</v>
      </c>
      <c r="AG2" s="55" t="s">
        <v>28</v>
      </c>
      <c r="AH2" s="3" t="s">
        <v>37</v>
      </c>
      <c r="AI2" s="3" t="s">
        <v>11</v>
      </c>
      <c r="AJ2" s="3" t="s">
        <v>27</v>
      </c>
      <c r="AK2" s="3" t="s">
        <v>11</v>
      </c>
      <c r="AL2" s="3" t="s">
        <v>28</v>
      </c>
      <c r="AM2" s="55" t="s">
        <v>37</v>
      </c>
      <c r="AN2" s="55" t="s">
        <v>11</v>
      </c>
      <c r="AO2" s="55" t="s">
        <v>27</v>
      </c>
      <c r="AP2" s="55" t="s">
        <v>11</v>
      </c>
      <c r="AQ2" s="3" t="s">
        <v>28</v>
      </c>
    </row>
    <row r="3" spans="1:44" x14ac:dyDescent="0.3">
      <c r="B3" s="4" t="s">
        <v>12</v>
      </c>
      <c r="C3" t="s">
        <v>63</v>
      </c>
      <c r="D3" s="25" t="s">
        <v>222</v>
      </c>
      <c r="E3" s="3">
        <v>66</v>
      </c>
      <c r="F3" s="3">
        <v>1271</v>
      </c>
      <c r="G3" s="3">
        <v>64</v>
      </c>
      <c r="H3" s="3">
        <v>1096</v>
      </c>
      <c r="I3" s="102" t="s">
        <v>311</v>
      </c>
      <c r="J3" s="103">
        <v>239</v>
      </c>
      <c r="K3" s="103">
        <v>569</v>
      </c>
      <c r="L3" s="103">
        <v>228</v>
      </c>
      <c r="M3" s="103">
        <v>492</v>
      </c>
      <c r="X3" s="3"/>
      <c r="Y3" s="3"/>
      <c r="Z3" s="3"/>
      <c r="AA3" s="3"/>
      <c r="AB3" s="3"/>
      <c r="AC3" s="36" t="s">
        <v>12</v>
      </c>
      <c r="AD3" s="3">
        <v>277</v>
      </c>
      <c r="AE3" s="50">
        <v>535.20000000000005</v>
      </c>
      <c r="AF3" s="3">
        <v>302</v>
      </c>
      <c r="AG3" s="50">
        <v>570.79999999999995</v>
      </c>
      <c r="AM3" s="3"/>
      <c r="AN3" s="3" t="s">
        <v>212</v>
      </c>
      <c r="AO3" s="3" t="s">
        <v>211</v>
      </c>
      <c r="AP3" s="3" t="s">
        <v>217</v>
      </c>
    </row>
    <row r="4" spans="1:44" x14ac:dyDescent="0.3">
      <c r="B4" s="4" t="s">
        <v>13</v>
      </c>
      <c r="C4" t="s">
        <v>64</v>
      </c>
      <c r="D4" s="26" t="s">
        <v>223</v>
      </c>
      <c r="E4" s="3">
        <v>150</v>
      </c>
      <c r="F4" s="3">
        <v>1236</v>
      </c>
      <c r="G4" s="3">
        <v>141</v>
      </c>
      <c r="H4" s="3">
        <v>1210</v>
      </c>
      <c r="I4" s="104" t="s">
        <v>312</v>
      </c>
      <c r="J4" s="105">
        <v>184</v>
      </c>
      <c r="K4" s="105">
        <v>579</v>
      </c>
      <c r="L4" s="105">
        <v>164</v>
      </c>
      <c r="M4" s="105">
        <v>561</v>
      </c>
      <c r="S4" s="3"/>
      <c r="T4" s="85" t="s">
        <v>304</v>
      </c>
      <c r="U4" s="85"/>
      <c r="V4" s="84"/>
      <c r="W4" s="84"/>
      <c r="X4" s="31" t="s">
        <v>196</v>
      </c>
      <c r="Y4" s="3">
        <v>490</v>
      </c>
      <c r="Z4" s="3">
        <v>628</v>
      </c>
      <c r="AA4" s="3">
        <v>559</v>
      </c>
      <c r="AB4" s="3">
        <v>605</v>
      </c>
      <c r="AC4" s="36" t="s">
        <v>13</v>
      </c>
      <c r="AD4" s="3">
        <v>168</v>
      </c>
      <c r="AE4" s="50">
        <v>1135.8</v>
      </c>
      <c r="AF4" s="3">
        <v>179</v>
      </c>
      <c r="AG4" s="50">
        <v>599.6</v>
      </c>
      <c r="AM4" s="39" t="s">
        <v>214</v>
      </c>
      <c r="AN4" s="3">
        <v>1503</v>
      </c>
      <c r="AO4" s="50">
        <v>561.19000000000005</v>
      </c>
      <c r="AP4" s="192">
        <v>612.41999999999996</v>
      </c>
      <c r="AQ4" s="6"/>
      <c r="AR4" s="6"/>
    </row>
    <row r="5" spans="1:44" x14ac:dyDescent="0.3">
      <c r="B5" s="4" t="s">
        <v>14</v>
      </c>
      <c r="C5" t="s">
        <v>65</v>
      </c>
      <c r="D5" s="26" t="s">
        <v>224</v>
      </c>
      <c r="E5" s="3">
        <v>134</v>
      </c>
      <c r="F5" s="3">
        <v>1192</v>
      </c>
      <c r="G5" s="3">
        <v>135</v>
      </c>
      <c r="H5" s="3">
        <v>943</v>
      </c>
      <c r="S5" s="85" t="s">
        <v>302</v>
      </c>
      <c r="T5" s="3">
        <v>636</v>
      </c>
      <c r="U5" s="3">
        <v>648</v>
      </c>
      <c r="X5" s="32" t="s">
        <v>198</v>
      </c>
      <c r="Y5" s="33">
        <v>476</v>
      </c>
      <c r="Z5" s="33">
        <v>476</v>
      </c>
      <c r="AA5" s="33">
        <v>574</v>
      </c>
      <c r="AB5" s="33">
        <v>574</v>
      </c>
      <c r="AC5" s="36" t="s">
        <v>14</v>
      </c>
      <c r="AD5" s="3">
        <v>93</v>
      </c>
      <c r="AE5" s="50">
        <v>759</v>
      </c>
      <c r="AF5" s="3">
        <v>89</v>
      </c>
      <c r="AG5" s="50">
        <v>836.5</v>
      </c>
      <c r="AM5" s="40" t="s">
        <v>215</v>
      </c>
      <c r="AN5" s="3">
        <v>1620</v>
      </c>
      <c r="AO5" s="50">
        <v>779.39</v>
      </c>
      <c r="AP5" s="192"/>
      <c r="AQ5" s="6"/>
      <c r="AR5" s="6"/>
    </row>
    <row r="6" spans="1:44" x14ac:dyDescent="0.3">
      <c r="B6" s="4" t="s">
        <v>45</v>
      </c>
      <c r="C6" s="183" t="s">
        <v>66</v>
      </c>
      <c r="D6" s="26" t="s">
        <v>225</v>
      </c>
      <c r="E6" s="3">
        <v>117</v>
      </c>
      <c r="F6" s="3">
        <v>1128</v>
      </c>
      <c r="G6" s="3">
        <v>123</v>
      </c>
      <c r="H6" s="3">
        <v>805</v>
      </c>
      <c r="S6" s="85" t="s">
        <v>303</v>
      </c>
      <c r="T6" s="3">
        <v>687</v>
      </c>
      <c r="U6" s="3">
        <v>677</v>
      </c>
      <c r="X6" s="32" t="s">
        <v>197</v>
      </c>
      <c r="Y6" s="3">
        <v>423</v>
      </c>
      <c r="Z6" s="3">
        <v>423</v>
      </c>
      <c r="AA6" s="3">
        <v>577</v>
      </c>
      <c r="AB6" s="3">
        <v>577</v>
      </c>
      <c r="AC6" s="36" t="s">
        <v>15</v>
      </c>
      <c r="AD6" s="3">
        <v>80</v>
      </c>
      <c r="AE6" s="50">
        <v>756.1</v>
      </c>
      <c r="AF6" s="3">
        <v>117</v>
      </c>
      <c r="AG6" s="50">
        <v>778.7</v>
      </c>
      <c r="AM6" s="3" t="s">
        <v>216</v>
      </c>
      <c r="AN6" s="3">
        <v>1500</v>
      </c>
      <c r="AO6" s="50">
        <v>483.42</v>
      </c>
      <c r="AP6" s="192"/>
      <c r="AQ6" s="43"/>
      <c r="AR6" s="43"/>
    </row>
    <row r="7" spans="1:44" x14ac:dyDescent="0.3">
      <c r="B7" s="4"/>
      <c r="C7" s="183"/>
      <c r="D7" s="26"/>
      <c r="E7" s="3"/>
      <c r="F7" s="3"/>
      <c r="G7" s="3"/>
      <c r="H7" s="3"/>
      <c r="X7" s="38"/>
      <c r="Y7" s="3"/>
      <c r="Z7" s="3"/>
      <c r="AA7" s="3"/>
      <c r="AB7" s="3"/>
      <c r="AC7" s="36"/>
      <c r="AD7" s="3"/>
      <c r="AE7" s="50"/>
      <c r="AF7" s="3"/>
      <c r="AG7" s="50"/>
      <c r="AJ7" t="s">
        <v>329</v>
      </c>
      <c r="AM7" s="3"/>
      <c r="AN7" s="3" t="s">
        <v>212</v>
      </c>
      <c r="AO7" s="3" t="s">
        <v>211</v>
      </c>
      <c r="AP7" s="3"/>
    </row>
    <row r="8" spans="1:44" x14ac:dyDescent="0.3">
      <c r="C8" s="183"/>
      <c r="D8" s="26" t="s">
        <v>226</v>
      </c>
      <c r="E8" s="3">
        <v>170</v>
      </c>
      <c r="F8" s="3">
        <v>1448</v>
      </c>
      <c r="G8" s="3">
        <v>176</v>
      </c>
      <c r="H8" s="3">
        <v>1018</v>
      </c>
      <c r="I8" s="3" t="s">
        <v>16</v>
      </c>
      <c r="J8" s="3">
        <v>47</v>
      </c>
      <c r="K8" s="3">
        <v>884</v>
      </c>
      <c r="L8" s="3">
        <v>52</v>
      </c>
      <c r="M8" s="3">
        <v>605</v>
      </c>
      <c r="N8" s="152" t="s">
        <v>191</v>
      </c>
      <c r="O8" s="152">
        <v>131</v>
      </c>
      <c r="P8" s="152">
        <v>1031</v>
      </c>
      <c r="Q8" s="152">
        <v>119</v>
      </c>
      <c r="R8" s="152">
        <v>782</v>
      </c>
      <c r="S8" s="152" t="s">
        <v>200</v>
      </c>
      <c r="T8" s="152">
        <v>138</v>
      </c>
      <c r="U8" s="152">
        <v>1118</v>
      </c>
      <c r="V8" s="152">
        <v>143</v>
      </c>
      <c r="W8" s="152">
        <v>697</v>
      </c>
      <c r="X8" s="152" t="s">
        <v>191</v>
      </c>
      <c r="Y8" s="152">
        <v>132</v>
      </c>
      <c r="Z8" s="152">
        <v>753</v>
      </c>
      <c r="AA8" s="152">
        <v>202</v>
      </c>
      <c r="AB8" s="152">
        <v>656</v>
      </c>
      <c r="AC8" s="36" t="s">
        <v>16</v>
      </c>
      <c r="AD8" s="3">
        <v>135</v>
      </c>
      <c r="AE8" s="50">
        <v>1036.2</v>
      </c>
      <c r="AF8" s="3">
        <v>192</v>
      </c>
      <c r="AG8" s="50">
        <v>665.3</v>
      </c>
      <c r="AH8" s="190" t="s">
        <v>328</v>
      </c>
      <c r="AI8" s="188">
        <v>378</v>
      </c>
      <c r="AJ8" s="188">
        <v>610</v>
      </c>
      <c r="AK8" s="186"/>
      <c r="AL8" s="184"/>
      <c r="AM8" s="152" t="s">
        <v>207</v>
      </c>
      <c r="AN8" s="152">
        <v>772</v>
      </c>
      <c r="AO8" s="163">
        <v>518.70000000000005</v>
      </c>
    </row>
    <row r="9" spans="1:44" x14ac:dyDescent="0.3">
      <c r="C9" s="183"/>
      <c r="D9" s="164" t="s">
        <v>218</v>
      </c>
      <c r="E9" s="152">
        <v>190</v>
      </c>
      <c r="F9" s="152">
        <v>1571</v>
      </c>
      <c r="G9" s="152">
        <v>185</v>
      </c>
      <c r="H9" s="152">
        <v>1098</v>
      </c>
      <c r="I9" s="152" t="s">
        <v>181</v>
      </c>
      <c r="J9" s="152">
        <v>221</v>
      </c>
      <c r="K9" s="152">
        <v>919</v>
      </c>
      <c r="L9" s="152">
        <v>259</v>
      </c>
      <c r="M9" s="152">
        <v>725</v>
      </c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36" t="s">
        <v>17</v>
      </c>
      <c r="AD9" s="3">
        <v>77</v>
      </c>
      <c r="AE9" s="50">
        <v>1052.9000000000001</v>
      </c>
      <c r="AF9" s="3">
        <v>137</v>
      </c>
      <c r="AG9" s="50">
        <v>976.8</v>
      </c>
      <c r="AH9" s="191"/>
      <c r="AI9" s="189"/>
      <c r="AJ9" s="189"/>
      <c r="AK9" s="187"/>
      <c r="AL9" s="185"/>
      <c r="AM9" s="152"/>
      <c r="AN9" s="152"/>
      <c r="AO9" s="163"/>
    </row>
    <row r="10" spans="1:44" x14ac:dyDescent="0.3">
      <c r="C10" s="183"/>
      <c r="D10" s="164"/>
      <c r="E10" s="152"/>
      <c r="F10" s="152"/>
      <c r="G10" s="152"/>
      <c r="H10" s="152"/>
      <c r="I10" s="152"/>
      <c r="J10" s="152"/>
      <c r="K10" s="152"/>
      <c r="L10" s="152"/>
      <c r="M10" s="152"/>
      <c r="N10" s="152" t="s">
        <v>248</v>
      </c>
      <c r="O10" s="152">
        <v>350</v>
      </c>
      <c r="P10" s="152">
        <v>1208</v>
      </c>
      <c r="Q10" s="152">
        <v>394</v>
      </c>
      <c r="R10" s="152">
        <v>923</v>
      </c>
      <c r="S10" s="152" t="s">
        <v>201</v>
      </c>
      <c r="T10" s="152">
        <v>136</v>
      </c>
      <c r="U10" s="152">
        <v>985</v>
      </c>
      <c r="V10" s="152">
        <v>169</v>
      </c>
      <c r="W10" s="152">
        <v>783</v>
      </c>
      <c r="X10" s="152" t="s">
        <v>192</v>
      </c>
      <c r="Y10" s="152">
        <v>183</v>
      </c>
      <c r="Z10" s="152">
        <v>747</v>
      </c>
      <c r="AA10" s="152">
        <v>247</v>
      </c>
      <c r="AB10" s="152">
        <v>745</v>
      </c>
      <c r="AC10" s="36" t="s">
        <v>18</v>
      </c>
      <c r="AD10" s="3">
        <v>85</v>
      </c>
      <c r="AE10" s="50">
        <v>1392.6</v>
      </c>
      <c r="AF10" s="3">
        <v>158</v>
      </c>
      <c r="AG10" s="50">
        <v>893</v>
      </c>
      <c r="AH10" s="125" t="s">
        <v>330</v>
      </c>
      <c r="AI10" s="126">
        <v>206</v>
      </c>
      <c r="AJ10" s="126">
        <v>750</v>
      </c>
      <c r="AK10" s="38"/>
      <c r="AL10" s="124"/>
      <c r="AM10" s="152"/>
      <c r="AN10" s="152"/>
      <c r="AO10" s="163"/>
    </row>
    <row r="11" spans="1:44" x14ac:dyDescent="0.3">
      <c r="C11" s="183"/>
      <c r="D11" s="164" t="s">
        <v>219</v>
      </c>
      <c r="E11" s="152">
        <v>253</v>
      </c>
      <c r="F11" s="152">
        <v>1482</v>
      </c>
      <c r="G11" s="152">
        <v>289</v>
      </c>
      <c r="H11" s="152">
        <v>1119</v>
      </c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36" t="s">
        <v>19</v>
      </c>
      <c r="AD11" s="3">
        <v>84</v>
      </c>
      <c r="AE11" s="50">
        <v>1178.8</v>
      </c>
      <c r="AF11" s="3">
        <v>160</v>
      </c>
      <c r="AG11" s="50">
        <v>1043.0999999999999</v>
      </c>
      <c r="AH11" s="190" t="s">
        <v>331</v>
      </c>
      <c r="AI11" s="188">
        <v>272</v>
      </c>
      <c r="AJ11" s="188">
        <v>750</v>
      </c>
      <c r="AK11" s="186"/>
      <c r="AL11" s="184"/>
      <c r="AM11" s="158" t="s">
        <v>208</v>
      </c>
      <c r="AN11" s="152">
        <v>692</v>
      </c>
      <c r="AO11" s="163">
        <v>473.7</v>
      </c>
    </row>
    <row r="12" spans="1:44" x14ac:dyDescent="0.3">
      <c r="C12" s="183"/>
      <c r="D12" s="164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 t="s">
        <v>202</v>
      </c>
      <c r="T12" s="152">
        <v>179</v>
      </c>
      <c r="U12" s="152">
        <v>894</v>
      </c>
      <c r="V12" s="152">
        <v>256</v>
      </c>
      <c r="W12" s="152">
        <v>790</v>
      </c>
      <c r="X12" s="152"/>
      <c r="Y12" s="152"/>
      <c r="Z12" s="152"/>
      <c r="AA12" s="152"/>
      <c r="AB12" s="152"/>
      <c r="AC12" s="36" t="s">
        <v>20</v>
      </c>
      <c r="AD12" s="3">
        <v>69</v>
      </c>
      <c r="AE12" s="50">
        <v>1073.8</v>
      </c>
      <c r="AF12" s="3">
        <v>167</v>
      </c>
      <c r="AG12" s="50">
        <v>877</v>
      </c>
      <c r="AH12" s="191"/>
      <c r="AI12" s="189"/>
      <c r="AJ12" s="189"/>
      <c r="AK12" s="187"/>
      <c r="AL12" s="185"/>
      <c r="AM12" s="158"/>
      <c r="AN12" s="152"/>
      <c r="AO12" s="163"/>
    </row>
    <row r="13" spans="1:44" x14ac:dyDescent="0.3">
      <c r="C13" s="183"/>
      <c r="D13" s="164" t="s">
        <v>220</v>
      </c>
      <c r="E13" s="152">
        <v>297</v>
      </c>
      <c r="F13" s="152">
        <v>1595</v>
      </c>
      <c r="G13" s="152">
        <v>318</v>
      </c>
      <c r="H13" s="152">
        <v>1086</v>
      </c>
      <c r="I13" s="152" t="s">
        <v>182</v>
      </c>
      <c r="J13" s="152">
        <v>308</v>
      </c>
      <c r="K13" s="152">
        <v>970</v>
      </c>
      <c r="L13" s="152">
        <v>317</v>
      </c>
      <c r="M13" s="152">
        <v>752</v>
      </c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 t="s">
        <v>182</v>
      </c>
      <c r="Y13" s="152">
        <v>308</v>
      </c>
      <c r="Z13" s="152">
        <v>811</v>
      </c>
      <c r="AA13" s="152">
        <v>358</v>
      </c>
      <c r="AB13" s="152">
        <v>807</v>
      </c>
      <c r="AC13" s="36" t="s">
        <v>21</v>
      </c>
      <c r="AD13" s="3">
        <v>67</v>
      </c>
      <c r="AE13" s="50">
        <v>631.1</v>
      </c>
      <c r="AF13" s="3">
        <v>168</v>
      </c>
      <c r="AG13" s="50">
        <v>886.6</v>
      </c>
      <c r="AH13" s="190" t="s">
        <v>332</v>
      </c>
      <c r="AI13" s="188">
        <v>304</v>
      </c>
      <c r="AJ13" s="188">
        <v>650</v>
      </c>
      <c r="AK13" s="186"/>
      <c r="AL13" s="184"/>
      <c r="AM13" s="158"/>
      <c r="AN13" s="152"/>
      <c r="AO13" s="163"/>
    </row>
    <row r="14" spans="1:44" x14ac:dyDescent="0.3">
      <c r="C14" s="183"/>
      <c r="D14" s="164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 t="s">
        <v>203</v>
      </c>
      <c r="T14" s="152">
        <v>192</v>
      </c>
      <c r="U14" s="152">
        <v>974</v>
      </c>
      <c r="V14" s="152">
        <v>193</v>
      </c>
      <c r="W14" s="152">
        <v>772</v>
      </c>
      <c r="X14" s="152"/>
      <c r="Y14" s="152"/>
      <c r="Z14" s="152"/>
      <c r="AA14" s="152"/>
      <c r="AB14" s="152"/>
      <c r="AC14" s="36" t="s">
        <v>22</v>
      </c>
      <c r="AD14" s="3">
        <v>73</v>
      </c>
      <c r="AE14" s="50">
        <v>1732.4</v>
      </c>
      <c r="AF14" s="3">
        <v>136</v>
      </c>
      <c r="AG14" s="50">
        <v>1393.7</v>
      </c>
      <c r="AH14" s="191"/>
      <c r="AI14" s="189"/>
      <c r="AJ14" s="189"/>
      <c r="AK14" s="187"/>
      <c r="AL14" s="185"/>
      <c r="AM14" s="152" t="s">
        <v>209</v>
      </c>
      <c r="AN14" s="152">
        <v>749</v>
      </c>
      <c r="AO14" s="163">
        <v>706.3</v>
      </c>
    </row>
    <row r="15" spans="1:44" x14ac:dyDescent="0.3">
      <c r="C15" s="183"/>
      <c r="D15" s="164" t="s">
        <v>221</v>
      </c>
      <c r="E15" s="152">
        <v>292</v>
      </c>
      <c r="F15" s="152">
        <v>1640</v>
      </c>
      <c r="G15" s="152">
        <v>322</v>
      </c>
      <c r="H15" s="152">
        <v>1103</v>
      </c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36" t="s">
        <v>23</v>
      </c>
      <c r="AD15" s="3">
        <v>75</v>
      </c>
      <c r="AE15" s="50">
        <v>712.6</v>
      </c>
      <c r="AF15" s="3">
        <v>160</v>
      </c>
      <c r="AG15" s="50">
        <v>856.4</v>
      </c>
      <c r="AH15" s="195" t="s">
        <v>333</v>
      </c>
      <c r="AI15" s="188">
        <v>217</v>
      </c>
      <c r="AJ15" s="193">
        <v>600</v>
      </c>
      <c r="AK15" s="186"/>
      <c r="AL15" s="184"/>
      <c r="AM15" s="152"/>
      <c r="AN15" s="152"/>
      <c r="AO15" s="163"/>
    </row>
    <row r="16" spans="1:44" x14ac:dyDescent="0.3">
      <c r="C16" s="183"/>
      <c r="D16" s="164"/>
      <c r="E16" s="152"/>
      <c r="F16" s="152"/>
      <c r="G16" s="152"/>
      <c r="H16" s="152"/>
      <c r="I16" s="152"/>
      <c r="J16" s="152"/>
      <c r="K16" s="152"/>
      <c r="L16" s="152"/>
      <c r="M16" s="152"/>
      <c r="N16" s="152" t="s">
        <v>249</v>
      </c>
      <c r="O16" s="152">
        <v>151</v>
      </c>
      <c r="P16" s="152">
        <v>1940</v>
      </c>
      <c r="Q16" s="152">
        <v>167</v>
      </c>
      <c r="R16" s="152">
        <v>1172</v>
      </c>
      <c r="S16" s="152" t="s">
        <v>204</v>
      </c>
      <c r="T16" s="152">
        <v>217</v>
      </c>
      <c r="U16" s="152">
        <v>1090</v>
      </c>
      <c r="V16" s="152">
        <v>164</v>
      </c>
      <c r="W16" s="152">
        <v>783</v>
      </c>
      <c r="X16" s="152"/>
      <c r="Y16" s="152"/>
      <c r="Z16" s="152"/>
      <c r="AA16" s="152"/>
      <c r="AB16" s="152"/>
      <c r="AC16" s="36" t="s">
        <v>24</v>
      </c>
      <c r="AD16" s="3">
        <v>85</v>
      </c>
      <c r="AE16" s="50">
        <v>1474.5</v>
      </c>
      <c r="AF16" s="3">
        <v>187</v>
      </c>
      <c r="AG16" s="50">
        <v>867.4</v>
      </c>
      <c r="AH16" s="196"/>
      <c r="AI16" s="189"/>
      <c r="AJ16" s="194"/>
      <c r="AK16" s="187"/>
      <c r="AL16" s="185"/>
      <c r="AM16" s="152"/>
      <c r="AN16" s="152"/>
      <c r="AO16" s="163"/>
    </row>
    <row r="17" spans="1:45" x14ac:dyDescent="0.3">
      <c r="C17" s="183"/>
      <c r="D17" s="164" t="s">
        <v>210</v>
      </c>
      <c r="E17" s="152">
        <v>262</v>
      </c>
      <c r="F17" s="152">
        <v>1548</v>
      </c>
      <c r="G17" s="152">
        <v>262</v>
      </c>
      <c r="H17" s="152">
        <v>1209</v>
      </c>
      <c r="I17" s="152" t="s">
        <v>183</v>
      </c>
      <c r="J17" s="152">
        <v>204</v>
      </c>
      <c r="K17" s="152">
        <v>797</v>
      </c>
      <c r="L17" s="152">
        <v>247</v>
      </c>
      <c r="M17" s="152">
        <v>866</v>
      </c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 t="s">
        <v>193</v>
      </c>
      <c r="Y17" s="152">
        <v>169</v>
      </c>
      <c r="Z17" s="152">
        <v>930</v>
      </c>
      <c r="AA17" s="152">
        <v>198</v>
      </c>
      <c r="AB17" s="152">
        <v>1149</v>
      </c>
      <c r="AC17" s="36" t="s">
        <v>25</v>
      </c>
      <c r="AD17" s="3">
        <v>83</v>
      </c>
      <c r="AE17" s="50">
        <v>940.3</v>
      </c>
      <c r="AF17" s="3">
        <v>194</v>
      </c>
      <c r="AG17" s="50">
        <v>1259.9000000000001</v>
      </c>
      <c r="AH17" s="127"/>
      <c r="AI17" s="127"/>
      <c r="AJ17" s="127"/>
      <c r="AM17" s="152" t="s">
        <v>210</v>
      </c>
      <c r="AN17" s="152">
        <v>300</v>
      </c>
      <c r="AO17" s="163">
        <v>550.79999999999995</v>
      </c>
    </row>
    <row r="18" spans="1:45" x14ac:dyDescent="0.3">
      <c r="C18" s="183"/>
      <c r="D18" s="164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3"/>
      <c r="T18" s="3"/>
      <c r="U18" s="3"/>
      <c r="V18" s="3"/>
      <c r="W18" s="3"/>
      <c r="X18" s="152"/>
      <c r="Y18" s="152"/>
      <c r="Z18" s="152"/>
      <c r="AA18" s="152"/>
      <c r="AB18" s="152"/>
      <c r="AC18" s="36" t="s">
        <v>26</v>
      </c>
      <c r="AD18" s="3">
        <v>74</v>
      </c>
      <c r="AE18" s="50">
        <v>1485</v>
      </c>
      <c r="AF18" s="3">
        <v>147</v>
      </c>
      <c r="AG18" s="50">
        <v>703.5</v>
      </c>
      <c r="AH18" s="127"/>
      <c r="AI18" s="127"/>
      <c r="AJ18" s="127"/>
      <c r="AM18" s="152"/>
      <c r="AN18" s="152"/>
      <c r="AO18" s="163"/>
    </row>
    <row r="19" spans="1:45" x14ac:dyDescent="0.3">
      <c r="A19" s="53" t="s">
        <v>34</v>
      </c>
      <c r="B19" s="53"/>
      <c r="C19" s="16"/>
      <c r="D19" s="56"/>
      <c r="E19" s="56">
        <v>1464</v>
      </c>
      <c r="F19" s="56">
        <v>1556</v>
      </c>
      <c r="G19" s="56">
        <v>1552</v>
      </c>
      <c r="H19" s="56">
        <v>1110</v>
      </c>
      <c r="I19" s="56"/>
      <c r="J19" s="56"/>
      <c r="K19" s="56">
        <v>911</v>
      </c>
      <c r="L19" s="56"/>
      <c r="M19" s="56">
        <v>747</v>
      </c>
      <c r="N19" s="56"/>
      <c r="O19" s="59">
        <v>632</v>
      </c>
      <c r="P19" s="56">
        <v>1346</v>
      </c>
      <c r="Q19" s="59">
        <v>680</v>
      </c>
      <c r="R19" s="56">
        <v>960</v>
      </c>
      <c r="S19" s="56"/>
      <c r="T19" s="56">
        <v>862</v>
      </c>
      <c r="U19" s="56">
        <v>1011</v>
      </c>
      <c r="V19" s="56">
        <v>925</v>
      </c>
      <c r="W19" s="56">
        <v>769</v>
      </c>
      <c r="X19" s="56"/>
      <c r="Y19" s="56">
        <v>792</v>
      </c>
      <c r="Z19" s="56">
        <v>812</v>
      </c>
      <c r="AA19" s="56">
        <v>1005</v>
      </c>
      <c r="AB19" s="56">
        <v>829</v>
      </c>
      <c r="AC19" s="56"/>
      <c r="AD19" s="56">
        <f>SUM(AD8:AD18)</f>
        <v>907</v>
      </c>
      <c r="AE19" s="63">
        <f>(AD8*AE8+AD9*AE9+AD10*AE10+AD11*AE11+AD12*AE12+AD13*AE13+AD14*AE14+AD15*AE15+AD16*AE16+AD17*AE17+AD18*AE18)/SUM(AD8:AD18)</f>
        <v>1155.3517089305403</v>
      </c>
      <c r="AF19" s="56">
        <f>SUM(AF8:AF18)</f>
        <v>1806</v>
      </c>
      <c r="AG19" s="63">
        <f>(AF8*AG8+AF9*AG9+AF10*AG10+AF11*AG11+AF12*AG12+AF13*AG13+AF14*AG14+AF15*AG15+AF16*AG16+AF17*AG17+AF18*AG18)/SUM(AF8:AF18)</f>
        <v>942.17225913621269</v>
      </c>
      <c r="AH19" s="128"/>
      <c r="AI19" s="128"/>
      <c r="AJ19" s="129">
        <f>(AI8*AJ8+AI10*AJ10+AI11*AJ11+AI13*AJ13+AI15*AJ15)/SUM(AI8:AI16)</f>
        <v>665.85330428467682</v>
      </c>
      <c r="AK19" s="16"/>
      <c r="AL19" s="16"/>
      <c r="AM19" s="63"/>
      <c r="AN19" s="63">
        <v>1044</v>
      </c>
      <c r="AO19" s="63">
        <v>680.3</v>
      </c>
      <c r="AP19" s="52">
        <v>1469</v>
      </c>
      <c r="AQ19" s="52">
        <v>484.8</v>
      </c>
      <c r="AR19" s="52" t="s">
        <v>213</v>
      </c>
      <c r="AS19" s="52">
        <v>566</v>
      </c>
    </row>
    <row r="20" spans="1:45" s="12" customFormat="1" x14ac:dyDescent="0.3">
      <c r="F20" s="43"/>
      <c r="H20" s="43"/>
      <c r="M20" s="8"/>
      <c r="P20" s="43"/>
      <c r="Q20" s="43"/>
      <c r="R20" s="43"/>
      <c r="U20" s="43"/>
      <c r="W20" s="43"/>
      <c r="Z20" s="43"/>
      <c r="AB20" s="43"/>
      <c r="AJ20" s="8"/>
      <c r="AL20" s="8"/>
      <c r="AM20" s="43"/>
      <c r="AN20" s="43"/>
      <c r="AO20" s="43"/>
      <c r="AP20" s="43"/>
      <c r="AQ20" s="43"/>
      <c r="AR20" s="43"/>
      <c r="AS20" s="43"/>
    </row>
    <row r="21" spans="1:45" x14ac:dyDescent="0.3">
      <c r="A21" s="68" t="s">
        <v>61</v>
      </c>
      <c r="B21" s="3"/>
      <c r="C21" s="3"/>
      <c r="D21" s="152" t="s">
        <v>1</v>
      </c>
      <c r="E21" s="152"/>
      <c r="F21" s="152"/>
      <c r="G21" s="152"/>
      <c r="H21" s="152"/>
      <c r="I21" s="152" t="s">
        <v>2</v>
      </c>
      <c r="J21" s="152"/>
      <c r="K21" s="152"/>
      <c r="L21" s="152"/>
      <c r="M21" s="152"/>
      <c r="N21" s="152" t="s">
        <v>3</v>
      </c>
      <c r="O21" s="152"/>
      <c r="P21" s="152"/>
      <c r="Q21" s="152"/>
      <c r="R21" s="152"/>
      <c r="S21" s="152" t="s">
        <v>4</v>
      </c>
      <c r="T21" s="152"/>
      <c r="U21" s="152"/>
      <c r="V21" s="152"/>
      <c r="W21" s="152"/>
      <c r="X21" s="152" t="s">
        <v>5</v>
      </c>
      <c r="Y21" s="152"/>
      <c r="Z21" s="152"/>
      <c r="AA21" s="152"/>
      <c r="AB21" s="152"/>
      <c r="AC21" s="152" t="s">
        <v>6</v>
      </c>
      <c r="AD21" s="152"/>
      <c r="AE21" s="152"/>
      <c r="AF21" s="152"/>
      <c r="AG21" s="152"/>
      <c r="AH21" s="152" t="s">
        <v>7</v>
      </c>
      <c r="AI21" s="152"/>
      <c r="AJ21" s="152"/>
      <c r="AK21" s="152"/>
      <c r="AL21" s="152"/>
      <c r="AM21" s="163" t="s">
        <v>8</v>
      </c>
      <c r="AN21" s="163"/>
      <c r="AO21" s="163"/>
      <c r="AP21" s="163"/>
      <c r="AQ21" s="163"/>
      <c r="AR21" s="43"/>
      <c r="AS21" s="43"/>
    </row>
    <row r="22" spans="1:45" x14ac:dyDescent="0.3">
      <c r="A22" s="3"/>
      <c r="B22" s="3"/>
      <c r="C22" s="3"/>
      <c r="D22" s="3" t="s">
        <v>37</v>
      </c>
      <c r="E22" s="3" t="s">
        <v>11</v>
      </c>
      <c r="F22" s="3" t="s">
        <v>27</v>
      </c>
      <c r="G22" s="3" t="s">
        <v>11</v>
      </c>
      <c r="H22" s="3" t="s">
        <v>28</v>
      </c>
      <c r="I22" s="3" t="s">
        <v>37</v>
      </c>
      <c r="J22" s="3" t="s">
        <v>11</v>
      </c>
      <c r="K22" s="3" t="s">
        <v>27</v>
      </c>
      <c r="L22" s="3" t="s">
        <v>11</v>
      </c>
      <c r="M22" s="3" t="s">
        <v>28</v>
      </c>
      <c r="N22" s="3" t="s">
        <v>37</v>
      </c>
      <c r="O22" s="3" t="s">
        <v>11</v>
      </c>
      <c r="P22" s="3" t="s">
        <v>27</v>
      </c>
      <c r="Q22" s="3" t="s">
        <v>11</v>
      </c>
      <c r="R22" s="3" t="s">
        <v>28</v>
      </c>
      <c r="S22" s="3" t="s">
        <v>37</v>
      </c>
      <c r="T22" s="3" t="s">
        <v>11</v>
      </c>
      <c r="U22" s="3" t="s">
        <v>27</v>
      </c>
      <c r="V22" s="3" t="s">
        <v>11</v>
      </c>
      <c r="W22" s="3" t="s">
        <v>28</v>
      </c>
      <c r="X22" s="3" t="s">
        <v>37</v>
      </c>
      <c r="Y22" s="3" t="s">
        <v>11</v>
      </c>
      <c r="Z22" s="3" t="s">
        <v>27</v>
      </c>
      <c r="AA22" s="3" t="s">
        <v>11</v>
      </c>
      <c r="AB22" s="3" t="s">
        <v>28</v>
      </c>
      <c r="AC22" s="55" t="s">
        <v>37</v>
      </c>
      <c r="AD22" s="55" t="s">
        <v>11</v>
      </c>
      <c r="AE22" s="55" t="s">
        <v>27</v>
      </c>
      <c r="AF22" s="55" t="s">
        <v>11</v>
      </c>
      <c r="AG22" s="55" t="s">
        <v>28</v>
      </c>
      <c r="AH22" s="3" t="s">
        <v>37</v>
      </c>
      <c r="AI22" s="3" t="s">
        <v>11</v>
      </c>
      <c r="AJ22" s="3" t="s">
        <v>27</v>
      </c>
      <c r="AK22" s="3" t="s">
        <v>11</v>
      </c>
      <c r="AL22" s="3" t="s">
        <v>28</v>
      </c>
      <c r="AM22" s="55" t="s">
        <v>37</v>
      </c>
      <c r="AN22" s="55" t="s">
        <v>11</v>
      </c>
      <c r="AO22" s="55" t="s">
        <v>27</v>
      </c>
      <c r="AP22" s="55" t="s">
        <v>11</v>
      </c>
      <c r="AQ22" s="3" t="s">
        <v>28</v>
      </c>
    </row>
    <row r="23" spans="1:45" x14ac:dyDescent="0.3">
      <c r="I23" s="102" t="s">
        <v>311</v>
      </c>
      <c r="J23" s="103">
        <v>239</v>
      </c>
      <c r="K23" s="103">
        <v>99</v>
      </c>
      <c r="L23" s="103">
        <v>228</v>
      </c>
      <c r="M23" s="103">
        <v>94</v>
      </c>
      <c r="AC23" s="36" t="s">
        <v>12</v>
      </c>
      <c r="AD23" s="3">
        <v>277</v>
      </c>
      <c r="AE23" s="50">
        <f>AE3/Energy!AC3</f>
        <v>89.498327759197323</v>
      </c>
      <c r="AF23" s="3">
        <v>302</v>
      </c>
      <c r="AG23" s="50">
        <f>AG3/Energy!AE3</f>
        <v>101.65989883878321</v>
      </c>
      <c r="AM23" s="3"/>
      <c r="AN23" s="3" t="s">
        <v>212</v>
      </c>
      <c r="AO23" s="3" t="s">
        <v>211</v>
      </c>
      <c r="AP23" s="3" t="s">
        <v>217</v>
      </c>
    </row>
    <row r="24" spans="1:45" x14ac:dyDescent="0.3">
      <c r="I24" s="104" t="s">
        <v>312</v>
      </c>
      <c r="J24" s="105">
        <v>184</v>
      </c>
      <c r="K24" s="105">
        <v>92</v>
      </c>
      <c r="L24" s="105">
        <v>164</v>
      </c>
      <c r="M24" s="105">
        <v>94</v>
      </c>
      <c r="X24" s="12"/>
      <c r="Y24" s="12"/>
      <c r="Z24" s="12"/>
      <c r="AA24" s="12"/>
      <c r="AB24" s="12"/>
      <c r="AC24" s="36" t="s">
        <v>13</v>
      </c>
      <c r="AD24" s="3">
        <v>168</v>
      </c>
      <c r="AE24" s="50">
        <f>AE4/Energy!AC4</f>
        <v>148.67075932301006</v>
      </c>
      <c r="AF24" s="3">
        <v>179</v>
      </c>
      <c r="AG24" s="50">
        <f>AG4/Energy!AE4</f>
        <v>89.09625843264287</v>
      </c>
      <c r="AM24" s="39" t="s">
        <v>214</v>
      </c>
      <c r="AN24" s="3">
        <v>1503</v>
      </c>
      <c r="AO24" s="37">
        <f>AO4/Energy!AM4</f>
        <v>81.943491275461795</v>
      </c>
      <c r="AP24" s="162">
        <f>AP4/Energy!AN4</f>
        <v>80.39117878708322</v>
      </c>
      <c r="AQ24" s="5"/>
    </row>
    <row r="25" spans="1:45" x14ac:dyDescent="0.3">
      <c r="X25" s="15"/>
      <c r="Y25" s="15"/>
      <c r="Z25" s="15"/>
      <c r="AA25" s="15"/>
      <c r="AB25" s="15"/>
      <c r="AC25" s="36" t="s">
        <v>14</v>
      </c>
      <c r="AD25" s="3">
        <v>93</v>
      </c>
      <c r="AE25" s="50">
        <f>AE5/Energy!AC5</f>
        <v>91.182123978856325</v>
      </c>
      <c r="AF25" s="3">
        <v>89</v>
      </c>
      <c r="AG25" s="50">
        <f>AG5/Energy!AE5</f>
        <v>125.00560395714093</v>
      </c>
      <c r="AM25" s="40" t="s">
        <v>215</v>
      </c>
      <c r="AN25" s="3">
        <v>1620</v>
      </c>
      <c r="AO25" s="37">
        <f>AO5/Energy!AM5</f>
        <v>101.42232516982017</v>
      </c>
      <c r="AP25" s="162"/>
      <c r="AQ25" s="5"/>
    </row>
    <row r="26" spans="1:45" x14ac:dyDescent="0.3">
      <c r="X26" s="15"/>
      <c r="Y26" s="12"/>
      <c r="Z26" s="12"/>
      <c r="AA26" s="12"/>
      <c r="AB26" s="12"/>
      <c r="AC26" s="36" t="s">
        <v>15</v>
      </c>
      <c r="AD26" s="3">
        <v>80</v>
      </c>
      <c r="AE26" s="50">
        <f>AE6/Energy!AC6</f>
        <v>80.703177534182245</v>
      </c>
      <c r="AF26" s="3">
        <v>117</v>
      </c>
      <c r="AG26" s="50">
        <f>AG6/Energy!AE6</f>
        <v>118.77306976602301</v>
      </c>
      <c r="AM26" s="3" t="s">
        <v>216</v>
      </c>
      <c r="AN26" s="3">
        <v>1500</v>
      </c>
      <c r="AO26" s="37">
        <f>AO6/Energy!AM6</f>
        <v>58.124323674401829</v>
      </c>
      <c r="AP26" s="162"/>
      <c r="AR26" s="8"/>
    </row>
    <row r="27" spans="1:45" x14ac:dyDescent="0.3">
      <c r="X27" s="15"/>
      <c r="Y27" s="12"/>
      <c r="Z27" s="12"/>
      <c r="AA27" s="12"/>
      <c r="AB27" s="12"/>
      <c r="AC27" s="36"/>
      <c r="AD27" s="3"/>
      <c r="AE27" s="50"/>
      <c r="AF27" s="3"/>
      <c r="AG27" s="50"/>
      <c r="AM27" s="3"/>
      <c r="AN27" s="3" t="s">
        <v>212</v>
      </c>
      <c r="AO27" s="3" t="s">
        <v>211</v>
      </c>
      <c r="AP27" s="3"/>
    </row>
    <row r="28" spans="1:45" x14ac:dyDescent="0.3">
      <c r="I28" s="3" t="s">
        <v>16</v>
      </c>
      <c r="J28" s="3">
        <v>47</v>
      </c>
      <c r="K28" s="3">
        <v>85</v>
      </c>
      <c r="L28" s="3">
        <v>52</v>
      </c>
      <c r="M28" s="3">
        <v>86</v>
      </c>
      <c r="N28" s="152" t="s">
        <v>191</v>
      </c>
      <c r="O28" s="152">
        <v>131</v>
      </c>
      <c r="P28" s="163">
        <f>P8/Energy!N8</f>
        <v>93.269404740365474</v>
      </c>
      <c r="Q28" s="152">
        <v>119</v>
      </c>
      <c r="R28" s="163">
        <f>R8/Energy!P8</f>
        <v>98.315313050037716</v>
      </c>
      <c r="S28" s="152" t="s">
        <v>200</v>
      </c>
      <c r="T28" s="152">
        <v>138</v>
      </c>
      <c r="U28" s="163">
        <f>U8/Energy!S8</f>
        <v>87.34375</v>
      </c>
      <c r="V28" s="152">
        <v>143</v>
      </c>
      <c r="W28" s="163">
        <f>W8/Energy!U8</f>
        <v>86.049382716049394</v>
      </c>
      <c r="X28" s="152" t="s">
        <v>191</v>
      </c>
      <c r="Y28" s="152">
        <v>132</v>
      </c>
      <c r="Z28" s="152">
        <v>79.5</v>
      </c>
      <c r="AA28" s="152">
        <v>202</v>
      </c>
      <c r="AB28" s="152">
        <v>85.8</v>
      </c>
      <c r="AC28" s="36" t="s">
        <v>16</v>
      </c>
      <c r="AD28" s="3">
        <v>135</v>
      </c>
      <c r="AE28" s="50">
        <f>AE8/Energy!AC8</f>
        <v>106.63016969035883</v>
      </c>
      <c r="AF28" s="3">
        <v>192</v>
      </c>
      <c r="AG28" s="50">
        <f>AG8/Energy!AE8</f>
        <v>98.148557940547306</v>
      </c>
      <c r="AH28" s="165"/>
      <c r="AI28" s="165"/>
      <c r="AJ28" s="167"/>
      <c r="AK28" s="165"/>
      <c r="AL28" s="167"/>
      <c r="AM28" s="152" t="s">
        <v>207</v>
      </c>
      <c r="AN28" s="152">
        <v>772</v>
      </c>
      <c r="AO28" s="162">
        <f>AO8/Energy!AM8</f>
        <v>63.973852984706461</v>
      </c>
    </row>
    <row r="29" spans="1:45" x14ac:dyDescent="0.3">
      <c r="I29" s="152" t="s">
        <v>181</v>
      </c>
      <c r="J29" s="152">
        <v>221</v>
      </c>
      <c r="K29" s="152">
        <v>94</v>
      </c>
      <c r="L29" s="152">
        <v>259</v>
      </c>
      <c r="M29" s="152">
        <v>98</v>
      </c>
      <c r="N29" s="152"/>
      <c r="O29" s="152"/>
      <c r="P29" s="163"/>
      <c r="Q29" s="152"/>
      <c r="R29" s="163"/>
      <c r="S29" s="152"/>
      <c r="T29" s="152"/>
      <c r="U29" s="163"/>
      <c r="V29" s="152"/>
      <c r="W29" s="163"/>
      <c r="X29" s="152"/>
      <c r="Y29" s="152"/>
      <c r="Z29" s="152"/>
      <c r="AA29" s="152"/>
      <c r="AB29" s="152"/>
      <c r="AC29" s="36" t="s">
        <v>17</v>
      </c>
      <c r="AD29" s="3">
        <v>77</v>
      </c>
      <c r="AE29" s="50">
        <f>AE9/Energy!AC9</f>
        <v>110.83624573666259</v>
      </c>
      <c r="AF29" s="3">
        <v>137</v>
      </c>
      <c r="AG29" s="50">
        <f>AG9/Energy!AE9</f>
        <v>128.82124864822092</v>
      </c>
      <c r="AH29" s="165"/>
      <c r="AI29" s="165"/>
      <c r="AJ29" s="167"/>
      <c r="AK29" s="165"/>
      <c r="AL29" s="167"/>
      <c r="AM29" s="152"/>
      <c r="AN29" s="152"/>
      <c r="AO29" s="162"/>
    </row>
    <row r="30" spans="1:45" x14ac:dyDescent="0.3">
      <c r="I30" s="152"/>
      <c r="J30" s="152"/>
      <c r="K30" s="152"/>
      <c r="L30" s="152"/>
      <c r="M30" s="152"/>
      <c r="N30" s="152" t="s">
        <v>248</v>
      </c>
      <c r="O30" s="152">
        <v>350</v>
      </c>
      <c r="P30" s="163">
        <f>P10/Energy!N10</f>
        <v>119.97219187605521</v>
      </c>
      <c r="Q30" s="152">
        <v>394</v>
      </c>
      <c r="R30" s="163">
        <f>R10/Energy!P10</f>
        <v>122.64150943396227</v>
      </c>
      <c r="S30" s="152" t="s">
        <v>201</v>
      </c>
      <c r="T30" s="152">
        <v>136</v>
      </c>
      <c r="U30" s="163">
        <f>U10/Energy!S10</f>
        <v>85.652173913043484</v>
      </c>
      <c r="V30" s="152">
        <v>169</v>
      </c>
      <c r="W30" s="163">
        <f>W10/Energy!U10</f>
        <v>93.214285714285708</v>
      </c>
      <c r="X30" s="152" t="s">
        <v>192</v>
      </c>
      <c r="Y30" s="152">
        <v>183</v>
      </c>
      <c r="Z30" s="152">
        <v>76.400000000000006</v>
      </c>
      <c r="AA30" s="152">
        <v>247</v>
      </c>
      <c r="AB30" s="152">
        <v>97.5</v>
      </c>
      <c r="AC30" s="36" t="s">
        <v>18</v>
      </c>
      <c r="AD30" s="3">
        <v>85</v>
      </c>
      <c r="AE30" s="50">
        <f>AE10/Energy!AC10</f>
        <v>161.87188339087072</v>
      </c>
      <c r="AF30" s="3">
        <v>158</v>
      </c>
      <c r="AG30" s="50">
        <f>AG10/Energy!AE10</f>
        <v>121.74837759720782</v>
      </c>
      <c r="AH30" s="165"/>
      <c r="AI30" s="165"/>
      <c r="AJ30" s="167"/>
      <c r="AK30" s="165"/>
      <c r="AL30" s="167"/>
      <c r="AM30" s="152"/>
      <c r="AN30" s="152"/>
      <c r="AO30" s="162"/>
    </row>
    <row r="31" spans="1:45" x14ac:dyDescent="0.3">
      <c r="I31" s="152"/>
      <c r="J31" s="152"/>
      <c r="K31" s="152"/>
      <c r="L31" s="152"/>
      <c r="M31" s="152"/>
      <c r="N31" s="152"/>
      <c r="O31" s="152"/>
      <c r="P31" s="163"/>
      <c r="Q31" s="152"/>
      <c r="R31" s="163"/>
      <c r="S31" s="152"/>
      <c r="T31" s="152"/>
      <c r="U31" s="163"/>
      <c r="V31" s="152"/>
      <c r="W31" s="163"/>
      <c r="X31" s="152"/>
      <c r="Y31" s="152"/>
      <c r="Z31" s="152"/>
      <c r="AA31" s="152"/>
      <c r="AB31" s="152"/>
      <c r="AC31" s="36" t="s">
        <v>19</v>
      </c>
      <c r="AD31" s="3">
        <v>84</v>
      </c>
      <c r="AE31" s="50">
        <f>AE11/Energy!AC11</f>
        <v>123.91724833907999</v>
      </c>
      <c r="AF31" s="3">
        <v>160</v>
      </c>
      <c r="AG31" s="50">
        <f>AG11/Energy!AE11</f>
        <v>144.57580839651277</v>
      </c>
      <c r="AH31" s="165"/>
      <c r="AI31" s="165"/>
      <c r="AJ31" s="167"/>
      <c r="AK31" s="165"/>
      <c r="AL31" s="167"/>
      <c r="AM31" s="158" t="s">
        <v>208</v>
      </c>
      <c r="AN31" s="152">
        <v>692</v>
      </c>
      <c r="AO31" s="162">
        <f>AO11/Energy!AM11</f>
        <v>60.996652073139323</v>
      </c>
    </row>
    <row r="32" spans="1:45" x14ac:dyDescent="0.3">
      <c r="I32" s="152"/>
      <c r="J32" s="152"/>
      <c r="K32" s="152"/>
      <c r="L32" s="152"/>
      <c r="M32" s="152"/>
      <c r="N32" s="152"/>
      <c r="O32" s="152"/>
      <c r="P32" s="163"/>
      <c r="Q32" s="152"/>
      <c r="R32" s="163"/>
      <c r="S32" s="152" t="s">
        <v>202</v>
      </c>
      <c r="T32" s="152">
        <v>179</v>
      </c>
      <c r="U32" s="163">
        <f>U12/Energy!S12</f>
        <v>84.339622641509436</v>
      </c>
      <c r="V32" s="152">
        <v>256</v>
      </c>
      <c r="W32" s="163">
        <f>W12/Energy!U12</f>
        <v>97.530864197530875</v>
      </c>
      <c r="X32" s="152"/>
      <c r="Y32" s="152"/>
      <c r="Z32" s="152"/>
      <c r="AA32" s="152"/>
      <c r="AB32" s="152"/>
      <c r="AC32" s="36" t="s">
        <v>20</v>
      </c>
      <c r="AD32" s="3">
        <v>69</v>
      </c>
      <c r="AE32" s="50">
        <f>AE12/Energy!AC12</f>
        <v>123.22416286061829</v>
      </c>
      <c r="AF32" s="3">
        <v>167</v>
      </c>
      <c r="AG32" s="50">
        <f>AG12/Energy!AE12</f>
        <v>137.5297955087191</v>
      </c>
      <c r="AH32" s="165"/>
      <c r="AI32" s="165"/>
      <c r="AJ32" s="167"/>
      <c r="AK32" s="165"/>
      <c r="AL32" s="167"/>
      <c r="AM32" s="158"/>
      <c r="AN32" s="152"/>
      <c r="AO32" s="162"/>
    </row>
    <row r="33" spans="1:45" x14ac:dyDescent="0.3">
      <c r="I33" s="152" t="s">
        <v>182</v>
      </c>
      <c r="J33" s="152">
        <v>308</v>
      </c>
      <c r="K33" s="152">
        <v>113</v>
      </c>
      <c r="L33" s="152">
        <v>317</v>
      </c>
      <c r="M33" s="152">
        <v>104</v>
      </c>
      <c r="N33" s="152"/>
      <c r="O33" s="152"/>
      <c r="P33" s="163"/>
      <c r="Q33" s="152"/>
      <c r="R33" s="163"/>
      <c r="S33" s="152"/>
      <c r="T33" s="152"/>
      <c r="U33" s="163"/>
      <c r="V33" s="152"/>
      <c r="W33" s="163"/>
      <c r="X33" s="152" t="s">
        <v>182</v>
      </c>
      <c r="Y33" s="152">
        <v>308</v>
      </c>
      <c r="Z33" s="152">
        <v>87</v>
      </c>
      <c r="AA33" s="152">
        <v>358</v>
      </c>
      <c r="AB33" s="152">
        <v>112.1</v>
      </c>
      <c r="AC33" s="36" t="s">
        <v>21</v>
      </c>
      <c r="AD33" s="3">
        <v>67</v>
      </c>
      <c r="AE33" s="50">
        <f>AE13/Energy!AC13</f>
        <v>73.020317489702421</v>
      </c>
      <c r="AF33" s="3">
        <v>168</v>
      </c>
      <c r="AG33" s="50">
        <f>AG13/Energy!AE13</f>
        <v>142.82032281967847</v>
      </c>
      <c r="AH33" s="165"/>
      <c r="AI33" s="165"/>
      <c r="AJ33" s="167"/>
      <c r="AK33" s="165"/>
      <c r="AL33" s="167"/>
      <c r="AM33" s="158"/>
      <c r="AN33" s="152"/>
      <c r="AO33" s="162"/>
    </row>
    <row r="34" spans="1:45" x14ac:dyDescent="0.3">
      <c r="I34" s="152"/>
      <c r="J34" s="152"/>
      <c r="K34" s="152"/>
      <c r="L34" s="152"/>
      <c r="M34" s="152"/>
      <c r="N34" s="152"/>
      <c r="O34" s="152"/>
      <c r="P34" s="163"/>
      <c r="Q34" s="152"/>
      <c r="R34" s="163"/>
      <c r="S34" s="152" t="s">
        <v>203</v>
      </c>
      <c r="T34" s="152">
        <v>192</v>
      </c>
      <c r="U34" s="163">
        <f>U14/Energy!S14</f>
        <v>93.653846153846146</v>
      </c>
      <c r="V34" s="152">
        <v>193</v>
      </c>
      <c r="W34" s="163">
        <f>W14/Energy!U14</f>
        <v>97.721518987341767</v>
      </c>
      <c r="X34" s="152"/>
      <c r="Y34" s="152"/>
      <c r="Z34" s="152"/>
      <c r="AA34" s="152"/>
      <c r="AB34" s="152"/>
      <c r="AC34" s="36" t="s">
        <v>22</v>
      </c>
      <c r="AD34" s="3">
        <v>73</v>
      </c>
      <c r="AE34" s="50">
        <f>AE14/Energy!AC14</f>
        <v>195.33425791248069</v>
      </c>
      <c r="AF34" s="3">
        <v>136</v>
      </c>
      <c r="AG34" s="50">
        <f>AG14/Energy!AE14</f>
        <v>221.97270135537613</v>
      </c>
      <c r="AH34" s="171"/>
      <c r="AI34" s="165"/>
      <c r="AJ34" s="167"/>
      <c r="AK34" s="165"/>
      <c r="AL34" s="167"/>
      <c r="AM34" s="152" t="s">
        <v>209</v>
      </c>
      <c r="AN34" s="152">
        <v>749</v>
      </c>
      <c r="AO34" s="162">
        <f>AO14/Energy!AM14</f>
        <v>95.665718542597858</v>
      </c>
    </row>
    <row r="35" spans="1:45" x14ac:dyDescent="0.3">
      <c r="I35" s="152"/>
      <c r="J35" s="152"/>
      <c r="K35" s="152"/>
      <c r="L35" s="152"/>
      <c r="M35" s="152"/>
      <c r="N35" s="152"/>
      <c r="O35" s="152"/>
      <c r="P35" s="163"/>
      <c r="Q35" s="152"/>
      <c r="R35" s="163"/>
      <c r="S35" s="152"/>
      <c r="T35" s="152"/>
      <c r="U35" s="163"/>
      <c r="V35" s="152"/>
      <c r="W35" s="163"/>
      <c r="X35" s="152"/>
      <c r="Y35" s="152"/>
      <c r="Z35" s="152"/>
      <c r="AA35" s="152"/>
      <c r="AB35" s="152"/>
      <c r="AC35" s="36" t="s">
        <v>23</v>
      </c>
      <c r="AD35" s="3">
        <v>75</v>
      </c>
      <c r="AE35" s="50">
        <f>AE15/Energy!AC15</f>
        <v>86.815623400989239</v>
      </c>
      <c r="AF35" s="3">
        <v>160</v>
      </c>
      <c r="AG35" s="50">
        <f>AG15/Energy!AE15</f>
        <v>133.62667540451559</v>
      </c>
      <c r="AH35" s="171"/>
      <c r="AI35" s="165"/>
      <c r="AJ35" s="167"/>
      <c r="AK35" s="165"/>
      <c r="AL35" s="167"/>
      <c r="AM35" s="152"/>
      <c r="AN35" s="152"/>
      <c r="AO35" s="162"/>
    </row>
    <row r="36" spans="1:45" x14ac:dyDescent="0.3">
      <c r="I36" s="152"/>
      <c r="J36" s="152"/>
      <c r="K36" s="152"/>
      <c r="L36" s="152"/>
      <c r="M36" s="152"/>
      <c r="N36" s="152" t="s">
        <v>249</v>
      </c>
      <c r="O36" s="152">
        <v>151</v>
      </c>
      <c r="P36" s="163">
        <f>P16/Energy!N16</f>
        <v>222.65580167565707</v>
      </c>
      <c r="Q36" s="152">
        <v>167</v>
      </c>
      <c r="R36" s="163">
        <f>R16/Energy!P16</f>
        <v>173.78410438908659</v>
      </c>
      <c r="S36" s="152" t="s">
        <v>204</v>
      </c>
      <c r="T36" s="152">
        <v>217</v>
      </c>
      <c r="U36" s="163">
        <f>U16/Energy!S16</f>
        <v>110.1010101010101</v>
      </c>
      <c r="V36" s="152">
        <v>164</v>
      </c>
      <c r="W36" s="163">
        <f>W16/Energy!U16</f>
        <v>105.81081081081081</v>
      </c>
      <c r="X36" s="152"/>
      <c r="Y36" s="152"/>
      <c r="Z36" s="152"/>
      <c r="AA36" s="152"/>
      <c r="AB36" s="152"/>
      <c r="AC36" s="36" t="s">
        <v>24</v>
      </c>
      <c r="AD36" s="3">
        <v>85</v>
      </c>
      <c r="AE36" s="50">
        <f>AE16/Energy!AC16</f>
        <v>181.94045136532458</v>
      </c>
      <c r="AF36" s="3">
        <v>187</v>
      </c>
      <c r="AG36" s="50">
        <f>AG16/Energy!AE16</f>
        <v>141.04065040650406</v>
      </c>
      <c r="AH36" s="171"/>
      <c r="AI36" s="165"/>
      <c r="AJ36" s="167"/>
      <c r="AK36" s="165"/>
      <c r="AL36" s="167"/>
      <c r="AM36" s="152"/>
      <c r="AN36" s="152"/>
      <c r="AO36" s="162"/>
    </row>
    <row r="37" spans="1:45" x14ac:dyDescent="0.3">
      <c r="I37" s="152" t="s">
        <v>183</v>
      </c>
      <c r="J37" s="152">
        <v>204</v>
      </c>
      <c r="K37" s="152">
        <v>104</v>
      </c>
      <c r="L37" s="152">
        <v>247</v>
      </c>
      <c r="M37" s="152">
        <v>133</v>
      </c>
      <c r="N37" s="152"/>
      <c r="O37" s="152"/>
      <c r="P37" s="163"/>
      <c r="Q37" s="152"/>
      <c r="R37" s="163"/>
      <c r="S37" s="152"/>
      <c r="T37" s="152"/>
      <c r="U37" s="163"/>
      <c r="V37" s="152"/>
      <c r="W37" s="163"/>
      <c r="X37" s="152" t="s">
        <v>193</v>
      </c>
      <c r="Y37" s="152">
        <v>169</v>
      </c>
      <c r="Z37" s="152">
        <v>107.2</v>
      </c>
      <c r="AA37" s="152">
        <v>198</v>
      </c>
      <c r="AB37" s="152">
        <v>155.4</v>
      </c>
      <c r="AC37" s="36" t="s">
        <v>25</v>
      </c>
      <c r="AD37" s="3">
        <v>83</v>
      </c>
      <c r="AE37" s="50">
        <f>AE17/Energy!AC17</f>
        <v>120.67195400528733</v>
      </c>
      <c r="AF37" s="3">
        <v>194</v>
      </c>
      <c r="AG37" s="50">
        <f>AG17/Energy!AE17</f>
        <v>200.37214924138812</v>
      </c>
      <c r="AM37" s="152" t="s">
        <v>210</v>
      </c>
      <c r="AN37" s="152">
        <v>300</v>
      </c>
      <c r="AO37" s="162">
        <f>AO17/Energy!AM17</f>
        <v>82.23350253807105</v>
      </c>
    </row>
    <row r="38" spans="1:45" x14ac:dyDescent="0.3">
      <c r="I38" s="152"/>
      <c r="J38" s="152"/>
      <c r="K38" s="152"/>
      <c r="L38" s="152"/>
      <c r="M38" s="152"/>
      <c r="N38" s="152"/>
      <c r="O38" s="152"/>
      <c r="P38" s="163"/>
      <c r="Q38" s="152"/>
      <c r="R38" s="163"/>
      <c r="S38" s="3"/>
      <c r="T38" s="3"/>
      <c r="U38" s="3"/>
      <c r="V38" s="3"/>
      <c r="W38" s="3"/>
      <c r="X38" s="152"/>
      <c r="Y38" s="152"/>
      <c r="Z38" s="152"/>
      <c r="AA38" s="152"/>
      <c r="AB38" s="152"/>
      <c r="AC38" s="36" t="s">
        <v>26</v>
      </c>
      <c r="AD38" s="3">
        <v>74</v>
      </c>
      <c r="AE38" s="50">
        <f>AE18/Energy!AC18</f>
        <v>196.21574482703946</v>
      </c>
      <c r="AF38" s="3">
        <v>147</v>
      </c>
      <c r="AG38" s="50">
        <f>AG18/Energy!AE18</f>
        <v>126.86876701953075</v>
      </c>
      <c r="AM38" s="152"/>
      <c r="AN38" s="152"/>
      <c r="AO38" s="162"/>
    </row>
    <row r="39" spans="1:45" x14ac:dyDescent="0.3">
      <c r="A39" s="53" t="s">
        <v>34</v>
      </c>
      <c r="B39" s="53"/>
      <c r="C39" s="16"/>
      <c r="D39" s="16"/>
      <c r="E39" s="16"/>
      <c r="F39" s="16"/>
      <c r="G39" s="16"/>
      <c r="H39" s="16"/>
      <c r="I39" s="56"/>
      <c r="J39" s="56"/>
      <c r="K39" s="56">
        <v>101</v>
      </c>
      <c r="L39" s="56"/>
      <c r="M39" s="56">
        <v>105</v>
      </c>
      <c r="N39" s="56"/>
      <c r="O39" s="59">
        <v>632</v>
      </c>
      <c r="P39" s="63">
        <f>P19/Energy!N19</f>
        <v>135.289978892351</v>
      </c>
      <c r="Q39" s="59">
        <v>680</v>
      </c>
      <c r="R39" s="63">
        <f>R19/Energy!P19</f>
        <v>129.57214198947227</v>
      </c>
      <c r="S39" s="56"/>
      <c r="T39" s="56"/>
      <c r="U39" s="57"/>
      <c r="V39" s="56"/>
      <c r="W39" s="57"/>
      <c r="X39" s="56"/>
      <c r="Y39" s="56">
        <v>792</v>
      </c>
      <c r="Z39" s="63">
        <v>87.6</v>
      </c>
      <c r="AA39" s="56">
        <v>1005</v>
      </c>
      <c r="AB39" s="63">
        <v>111.7</v>
      </c>
      <c r="AC39" s="56"/>
      <c r="AD39" s="56">
        <f>SUM(AD28:AD38)</f>
        <v>907</v>
      </c>
      <c r="AE39" s="63">
        <f>(AD28*AE28+AD29*AE29+AD30*AE30+AD31*AE31+AD32*AE32+AD33*AE33+AD34*AE34+AD35*AE35+AD36*AE36+AD37*AE37+AD38*AE38)/SUM(AD28:AD38)</f>
        <v>133.69757390981096</v>
      </c>
      <c r="AF39" s="56">
        <f>SUM(AF28:AF38)</f>
        <v>1806</v>
      </c>
      <c r="AG39" s="63">
        <f>(AF28*AG28+AF29*AG29+AF30*AG30+AF31*AG31+AF32*AG32+AF33*AG33+AF34*AG34+AF35*AG35+AF36*AG36+AF37*AG37+AF38*AG38)/SUM(AF28:AF38)</f>
        <v>144.67760800477549</v>
      </c>
      <c r="AH39" s="16"/>
      <c r="AI39" s="16"/>
      <c r="AJ39" s="28"/>
      <c r="AK39" s="16"/>
      <c r="AL39" s="16"/>
      <c r="AM39" s="56"/>
      <c r="AN39" s="56">
        <v>1044</v>
      </c>
      <c r="AO39" s="57">
        <f>AO19/Energy!AM19</f>
        <v>74.236141422959406</v>
      </c>
      <c r="AP39" s="16">
        <v>1469</v>
      </c>
      <c r="AQ39" s="28">
        <f>AQ19/Energy!AO19</f>
        <v>74.151116549403483</v>
      </c>
      <c r="AR39" s="12"/>
      <c r="AS39" s="8"/>
    </row>
    <row r="40" spans="1:45" s="12" customFormat="1" x14ac:dyDescent="0.3">
      <c r="K40" s="43"/>
      <c r="L40" s="43"/>
      <c r="M40" s="43"/>
      <c r="P40" s="43"/>
      <c r="Q40" s="8"/>
      <c r="R40" s="43"/>
      <c r="U40" s="43"/>
      <c r="V40" s="43"/>
      <c r="W40" s="43"/>
      <c r="Z40" s="43"/>
      <c r="AB40" s="43"/>
      <c r="AJ40" s="8"/>
      <c r="AL40" s="8"/>
      <c r="AS40" s="8"/>
    </row>
    <row r="41" spans="1:45" x14ac:dyDescent="0.3">
      <c r="AR41" s="12"/>
      <c r="AS41" s="8"/>
    </row>
    <row r="42" spans="1:45" x14ac:dyDescent="0.3">
      <c r="A42" s="68" t="s">
        <v>62</v>
      </c>
      <c r="B42" s="3"/>
      <c r="C42" s="3"/>
      <c r="D42" s="152" t="s">
        <v>1</v>
      </c>
      <c r="E42" s="152"/>
      <c r="F42" s="152"/>
      <c r="G42" s="152"/>
      <c r="H42" s="152"/>
      <c r="I42" s="152" t="s">
        <v>2</v>
      </c>
      <c r="J42" s="152"/>
      <c r="K42" s="152"/>
      <c r="L42" s="152"/>
      <c r="M42" s="152"/>
      <c r="N42" s="152" t="s">
        <v>3</v>
      </c>
      <c r="O42" s="152"/>
      <c r="P42" s="152"/>
      <c r="Q42" s="152"/>
      <c r="R42" s="152"/>
      <c r="S42" s="152" t="s">
        <v>4</v>
      </c>
      <c r="T42" s="152"/>
      <c r="U42" s="152"/>
      <c r="V42" s="152"/>
      <c r="W42" s="152"/>
      <c r="X42" s="152" t="s">
        <v>5</v>
      </c>
      <c r="Y42" s="152"/>
      <c r="Z42" s="152"/>
      <c r="AA42" s="152"/>
      <c r="AB42" s="152"/>
      <c r="AC42" s="152" t="s">
        <v>6</v>
      </c>
      <c r="AD42" s="152"/>
      <c r="AE42" s="152"/>
      <c r="AF42" s="152"/>
      <c r="AG42" s="152"/>
      <c r="AH42" s="152" t="s">
        <v>7</v>
      </c>
      <c r="AI42" s="152"/>
      <c r="AJ42" s="152"/>
      <c r="AK42" s="152"/>
      <c r="AL42" s="152"/>
      <c r="AM42" s="152" t="s">
        <v>8</v>
      </c>
      <c r="AN42" s="152"/>
      <c r="AO42" s="152"/>
      <c r="AP42" s="152"/>
      <c r="AQ42" s="152"/>
    </row>
    <row r="43" spans="1:45" x14ac:dyDescent="0.3">
      <c r="A43" s="3"/>
      <c r="B43" s="3"/>
      <c r="C43" s="3"/>
      <c r="D43" s="3" t="s">
        <v>37</v>
      </c>
      <c r="E43" s="3" t="s">
        <v>11</v>
      </c>
      <c r="F43" s="3" t="s">
        <v>27</v>
      </c>
      <c r="G43" s="3" t="s">
        <v>11</v>
      </c>
      <c r="H43" s="3" t="s">
        <v>28</v>
      </c>
      <c r="I43" s="3" t="s">
        <v>37</v>
      </c>
      <c r="J43" s="3" t="s">
        <v>11</v>
      </c>
      <c r="K43" s="3" t="s">
        <v>27</v>
      </c>
      <c r="L43" s="3" t="s">
        <v>11</v>
      </c>
      <c r="M43" s="3" t="s">
        <v>28</v>
      </c>
      <c r="N43" s="3" t="s">
        <v>37</v>
      </c>
      <c r="O43" s="3" t="s">
        <v>11</v>
      </c>
      <c r="P43" s="3" t="s">
        <v>27</v>
      </c>
      <c r="Q43" s="3" t="s">
        <v>11</v>
      </c>
      <c r="R43" s="3" t="s">
        <v>28</v>
      </c>
      <c r="S43" s="3" t="s">
        <v>37</v>
      </c>
      <c r="T43" s="3" t="s">
        <v>11</v>
      </c>
      <c r="U43" s="3" t="s">
        <v>27</v>
      </c>
      <c r="V43" s="3" t="s">
        <v>11</v>
      </c>
      <c r="W43" s="3" t="s">
        <v>28</v>
      </c>
      <c r="X43" s="3" t="s">
        <v>37</v>
      </c>
      <c r="Y43" s="3" t="s">
        <v>11</v>
      </c>
      <c r="Z43" s="3" t="s">
        <v>27</v>
      </c>
      <c r="AA43" s="3" t="s">
        <v>11</v>
      </c>
      <c r="AB43" s="3" t="s">
        <v>28</v>
      </c>
      <c r="AC43" s="55" t="s">
        <v>37</v>
      </c>
      <c r="AD43" s="55" t="s">
        <v>11</v>
      </c>
      <c r="AE43" s="55" t="s">
        <v>27</v>
      </c>
      <c r="AF43" s="55" t="s">
        <v>11</v>
      </c>
      <c r="AG43" s="55" t="s">
        <v>28</v>
      </c>
      <c r="AH43" s="3" t="s">
        <v>37</v>
      </c>
      <c r="AI43" s="3" t="s">
        <v>11</v>
      </c>
      <c r="AJ43" s="3" t="s">
        <v>27</v>
      </c>
      <c r="AK43" s="3" t="s">
        <v>11</v>
      </c>
      <c r="AL43" s="3" t="s">
        <v>28</v>
      </c>
      <c r="AM43" s="55" t="s">
        <v>37</v>
      </c>
      <c r="AN43" s="55" t="s">
        <v>11</v>
      </c>
      <c r="AO43" s="55" t="s">
        <v>27</v>
      </c>
      <c r="AP43" s="55" t="s">
        <v>11</v>
      </c>
      <c r="AQ43" s="3" t="s">
        <v>28</v>
      </c>
    </row>
    <row r="44" spans="1:45" x14ac:dyDescent="0.3">
      <c r="AC44" s="36" t="s">
        <v>12</v>
      </c>
      <c r="AD44" s="3">
        <v>277</v>
      </c>
      <c r="AE44" s="50">
        <f>AE3/Energy!AC23*1000</f>
        <v>373.48220516399169</v>
      </c>
      <c r="AF44" s="3">
        <v>302</v>
      </c>
      <c r="AG44" s="50">
        <f>AG3/Energy!AE23*1000</f>
        <v>424.1973840665874</v>
      </c>
      <c r="AM44" s="3"/>
      <c r="AN44" s="3" t="s">
        <v>212</v>
      </c>
      <c r="AO44" s="3" t="s">
        <v>211</v>
      </c>
      <c r="AP44" s="3" t="s">
        <v>217</v>
      </c>
    </row>
    <row r="45" spans="1:45" x14ac:dyDescent="0.3">
      <c r="AC45" s="36" t="s">
        <v>13</v>
      </c>
      <c r="AD45" s="3">
        <v>168</v>
      </c>
      <c r="AE45" s="50">
        <f>AE4/Energy!AC24*1000</f>
        <v>620.55400753974754</v>
      </c>
      <c r="AF45" s="3">
        <v>179</v>
      </c>
      <c r="AG45" s="50">
        <f>AG4/Energy!AE24*1000</f>
        <v>371.84496124031006</v>
      </c>
      <c r="AM45" s="39" t="s">
        <v>214</v>
      </c>
      <c r="AN45" s="3">
        <v>1503</v>
      </c>
      <c r="AO45" s="50">
        <f>AO4/Energy!AM24*1000</f>
        <v>342.85801564027372</v>
      </c>
      <c r="AP45" s="163">
        <f>AP4/Energy!AN24*1000</f>
        <v>336.36513428900969</v>
      </c>
      <c r="AQ45" s="6"/>
      <c r="AR45" s="6"/>
    </row>
    <row r="46" spans="1:45" x14ac:dyDescent="0.3">
      <c r="AC46" s="36" t="s">
        <v>14</v>
      </c>
      <c r="AD46" s="3">
        <v>93</v>
      </c>
      <c r="AE46" s="50">
        <f>AE5/Energy!AC25*1000</f>
        <v>380.81380763634542</v>
      </c>
      <c r="AF46" s="3">
        <v>89</v>
      </c>
      <c r="AG46" s="50">
        <f>AG5/Energy!AE25*1000</f>
        <v>522.25760129862022</v>
      </c>
      <c r="AM46" s="40" t="s">
        <v>215</v>
      </c>
      <c r="AN46" s="3">
        <v>1620</v>
      </c>
      <c r="AO46" s="50">
        <f>AO5/Energy!AM25*1000</f>
        <v>424.34257091522835</v>
      </c>
      <c r="AP46" s="163"/>
      <c r="AQ46" s="6"/>
      <c r="AR46" s="6"/>
    </row>
    <row r="47" spans="1:45" x14ac:dyDescent="0.3">
      <c r="AC47" s="36" t="s">
        <v>15</v>
      </c>
      <c r="AD47" s="3">
        <v>80</v>
      </c>
      <c r="AE47" s="50">
        <f>AE6/Energy!AC26*1000</f>
        <v>337.25857531558052</v>
      </c>
      <c r="AF47" s="3">
        <v>117</v>
      </c>
      <c r="AG47" s="50">
        <f>AG6/Energy!AE26*1000</f>
        <v>496.49324152002038</v>
      </c>
      <c r="AM47" s="3" t="s">
        <v>216</v>
      </c>
      <c r="AN47" s="3">
        <v>1500</v>
      </c>
      <c r="AO47" s="50">
        <f>AO6/Energy!AM26*1000</f>
        <v>243.19348022939934</v>
      </c>
      <c r="AP47" s="163"/>
      <c r="AQ47" s="43"/>
      <c r="AR47" s="43"/>
    </row>
    <row r="48" spans="1:45" x14ac:dyDescent="0.3">
      <c r="M48" s="6"/>
      <c r="AC48" s="4"/>
      <c r="AE48" s="6"/>
      <c r="AG48" s="6"/>
      <c r="AM48" s="3"/>
      <c r="AN48" s="3" t="s">
        <v>212</v>
      </c>
      <c r="AO48" s="3" t="s">
        <v>211</v>
      </c>
      <c r="AP48" s="3"/>
    </row>
    <row r="49" spans="1:45" x14ac:dyDescent="0.3">
      <c r="I49" s="3" t="s">
        <v>16</v>
      </c>
      <c r="J49" s="3">
        <v>47</v>
      </c>
      <c r="K49" s="50">
        <f>K8/Energy!I28*1000</f>
        <v>339.60814444871301</v>
      </c>
      <c r="L49" s="3">
        <v>52</v>
      </c>
      <c r="M49" s="50">
        <f>M8/Energy!K28*1000</f>
        <v>362.92741451709657</v>
      </c>
      <c r="N49" s="152" t="s">
        <v>191</v>
      </c>
      <c r="O49" s="152">
        <v>131</v>
      </c>
      <c r="P49" s="163">
        <f>P8/Energy!N28*1000</f>
        <v>391.27134724857689</v>
      </c>
      <c r="Q49" s="152">
        <v>119</v>
      </c>
      <c r="R49" s="163">
        <f>R8/Energy!P28*1000</f>
        <v>412.66490765171505</v>
      </c>
      <c r="X49" s="152" t="s">
        <v>191</v>
      </c>
      <c r="Y49" s="152">
        <v>132</v>
      </c>
      <c r="Z49" s="163">
        <f>Z8/Energy!X28*1000</f>
        <v>335.26268922528942</v>
      </c>
      <c r="AA49" s="152">
        <v>202</v>
      </c>
      <c r="AB49" s="163">
        <f>AB8/Energy!Z28*1000</f>
        <v>360.63771302913688</v>
      </c>
      <c r="AC49" s="36" t="s">
        <v>16</v>
      </c>
      <c r="AD49" s="3">
        <v>135</v>
      </c>
      <c r="AE49" s="50">
        <f>AE8/Energy!AC28*1000</f>
        <v>445.48581255374035</v>
      </c>
      <c r="AF49" s="3">
        <v>192</v>
      </c>
      <c r="AG49" s="70">
        <f>AG8/Energy!AE28*1000</f>
        <v>409.46578040374197</v>
      </c>
      <c r="AH49" s="165"/>
      <c r="AI49" s="165"/>
      <c r="AJ49" s="167"/>
      <c r="AK49" s="165"/>
      <c r="AL49" s="167"/>
      <c r="AM49" s="152" t="s">
        <v>207</v>
      </c>
      <c r="AN49" s="152">
        <v>772</v>
      </c>
      <c r="AO49" s="163">
        <f>AO8/Energy!AM28*1000</f>
        <v>267.92355371900828</v>
      </c>
      <c r="AP49" s="6"/>
      <c r="AQ49" s="6"/>
      <c r="AR49" s="6"/>
      <c r="AS49" s="6"/>
    </row>
    <row r="50" spans="1:45" x14ac:dyDescent="0.3">
      <c r="I50" s="152" t="s">
        <v>181</v>
      </c>
      <c r="J50" s="152">
        <v>221</v>
      </c>
      <c r="K50" s="163">
        <f>K9/Energy!I29*1000</f>
        <v>381.48609381486091</v>
      </c>
      <c r="L50" s="152">
        <v>259</v>
      </c>
      <c r="M50" s="163">
        <f>M9/Energy!K29*1000</f>
        <v>392.74106175514629</v>
      </c>
      <c r="N50" s="152"/>
      <c r="O50" s="152"/>
      <c r="P50" s="163"/>
      <c r="Q50" s="152"/>
      <c r="R50" s="163"/>
      <c r="X50" s="152"/>
      <c r="Y50" s="152"/>
      <c r="Z50" s="163"/>
      <c r="AA50" s="152"/>
      <c r="AB50" s="163"/>
      <c r="AC50" s="36" t="s">
        <v>17</v>
      </c>
      <c r="AD50" s="3">
        <v>77</v>
      </c>
      <c r="AE50" s="50">
        <f>AE9/Energy!AC29*1000</f>
        <v>462.38636862676219</v>
      </c>
      <c r="AF50" s="3">
        <v>137</v>
      </c>
      <c r="AG50" s="70">
        <f>AG9/Energy!AE29*1000</f>
        <v>537.32328510919194</v>
      </c>
      <c r="AH50" s="165"/>
      <c r="AI50" s="165"/>
      <c r="AJ50" s="167"/>
      <c r="AK50" s="165"/>
      <c r="AL50" s="167"/>
      <c r="AM50" s="152"/>
      <c r="AN50" s="152"/>
      <c r="AO50" s="163"/>
      <c r="AP50" s="6"/>
      <c r="AQ50" s="6"/>
      <c r="AR50" s="6"/>
      <c r="AS50" s="6"/>
    </row>
    <row r="51" spans="1:45" x14ac:dyDescent="0.3">
      <c r="I51" s="152"/>
      <c r="J51" s="152"/>
      <c r="K51" s="163"/>
      <c r="L51" s="152"/>
      <c r="M51" s="163"/>
      <c r="N51" s="152" t="s">
        <v>248</v>
      </c>
      <c r="O51" s="152">
        <v>350</v>
      </c>
      <c r="P51" s="163">
        <f>P10/Energy!N30*1000</f>
        <v>502.91423813488757</v>
      </c>
      <c r="Q51" s="152">
        <v>394</v>
      </c>
      <c r="R51" s="163">
        <f>R10/Energy!P30*1000</f>
        <v>514.20612813370474</v>
      </c>
      <c r="X51" s="152" t="s">
        <v>192</v>
      </c>
      <c r="Y51" s="152">
        <v>183</v>
      </c>
      <c r="Z51" s="163">
        <f>Z10/Energy!X30*1000</f>
        <v>318.82202304737518</v>
      </c>
      <c r="AA51" s="152">
        <v>247</v>
      </c>
      <c r="AB51" s="163">
        <f>AB10/Energy!Z30*1000</f>
        <v>409.34065934065933</v>
      </c>
      <c r="AC51" s="36" t="s">
        <v>18</v>
      </c>
      <c r="AD51" s="3">
        <v>85</v>
      </c>
      <c r="AE51" s="50">
        <f>AE10/Energy!AC30*1000</f>
        <v>676.57775834426457</v>
      </c>
      <c r="AF51" s="3">
        <v>158</v>
      </c>
      <c r="AG51" s="70">
        <f>AG10/Energy!AE30*1000</f>
        <v>506.81044267877417</v>
      </c>
      <c r="AH51" s="165"/>
      <c r="AI51" s="165"/>
      <c r="AJ51" s="167"/>
      <c r="AK51" s="165"/>
      <c r="AL51" s="167"/>
      <c r="AM51" s="152"/>
      <c r="AN51" s="152"/>
      <c r="AO51" s="163"/>
      <c r="AP51" s="6"/>
      <c r="AQ51" s="6"/>
      <c r="AR51" s="6"/>
      <c r="AS51" s="6"/>
    </row>
    <row r="52" spans="1:45" x14ac:dyDescent="0.3">
      <c r="I52" s="152"/>
      <c r="J52" s="152"/>
      <c r="K52" s="163"/>
      <c r="L52" s="152"/>
      <c r="M52" s="163"/>
      <c r="N52" s="152"/>
      <c r="O52" s="152"/>
      <c r="P52" s="163"/>
      <c r="Q52" s="152"/>
      <c r="R52" s="163"/>
      <c r="X52" s="152"/>
      <c r="Y52" s="152"/>
      <c r="Z52" s="163"/>
      <c r="AA52" s="152"/>
      <c r="AB52" s="163"/>
      <c r="AC52" s="36" t="s">
        <v>19</v>
      </c>
      <c r="AD52" s="3">
        <v>84</v>
      </c>
      <c r="AE52" s="50">
        <f>AE11/Energy!AC31*1000</f>
        <v>517.19901719901713</v>
      </c>
      <c r="AF52" s="3">
        <v>160</v>
      </c>
      <c r="AG52" s="70">
        <f>AG11/Energy!AE31*1000</f>
        <v>602.84343755418138</v>
      </c>
      <c r="AH52" s="165"/>
      <c r="AI52" s="165"/>
      <c r="AJ52" s="167"/>
      <c r="AK52" s="165"/>
      <c r="AL52" s="167"/>
      <c r="AM52" s="158" t="s">
        <v>208</v>
      </c>
      <c r="AN52" s="152">
        <v>692</v>
      </c>
      <c r="AO52" s="163">
        <f>AO11/Energy!AM31*1000</f>
        <v>255.36388140161725</v>
      </c>
      <c r="AP52" s="6"/>
      <c r="AQ52" s="6"/>
      <c r="AR52" s="6"/>
      <c r="AS52" s="6"/>
    </row>
    <row r="53" spans="1:45" x14ac:dyDescent="0.3">
      <c r="I53" s="152"/>
      <c r="J53" s="152"/>
      <c r="K53" s="163"/>
      <c r="L53" s="152"/>
      <c r="M53" s="163"/>
      <c r="N53" s="152"/>
      <c r="O53" s="152"/>
      <c r="P53" s="163"/>
      <c r="Q53" s="152"/>
      <c r="R53" s="163"/>
      <c r="X53" s="152"/>
      <c r="Y53" s="152"/>
      <c r="Z53" s="163"/>
      <c r="AA53" s="152"/>
      <c r="AB53" s="163"/>
      <c r="AC53" s="36" t="s">
        <v>20</v>
      </c>
      <c r="AD53" s="3">
        <v>69</v>
      </c>
      <c r="AE53" s="50">
        <f>AE12/Energy!AC32*1000</f>
        <v>514.91320609954914</v>
      </c>
      <c r="AF53" s="3">
        <v>167</v>
      </c>
      <c r="AG53" s="70">
        <f>AG12/Energy!AE32*1000</f>
        <v>573.72759387675001</v>
      </c>
      <c r="AH53" s="165"/>
      <c r="AI53" s="165"/>
      <c r="AJ53" s="167"/>
      <c r="AK53" s="165"/>
      <c r="AL53" s="167"/>
      <c r="AM53" s="158"/>
      <c r="AN53" s="152"/>
      <c r="AO53" s="163"/>
      <c r="AP53" s="6"/>
      <c r="AQ53" s="6"/>
      <c r="AR53" s="6"/>
      <c r="AS53" s="6"/>
    </row>
    <row r="54" spans="1:45" x14ac:dyDescent="0.3">
      <c r="I54" s="152" t="s">
        <v>182</v>
      </c>
      <c r="J54" s="152">
        <v>308</v>
      </c>
      <c r="K54" s="163">
        <f>K13/Energy!I33*1000</f>
        <v>445.77205882352945</v>
      </c>
      <c r="L54" s="152">
        <v>317</v>
      </c>
      <c r="M54" s="163">
        <f>M13/Energy!K33*1000</f>
        <v>421.99775533108868</v>
      </c>
      <c r="N54" s="152"/>
      <c r="O54" s="152"/>
      <c r="P54" s="163"/>
      <c r="Q54" s="152"/>
      <c r="R54" s="163"/>
      <c r="X54" s="152" t="s">
        <v>182</v>
      </c>
      <c r="Y54" s="152">
        <v>308</v>
      </c>
      <c r="Z54" s="163">
        <f>Z13/Energy!X33*1000</f>
        <v>359.80479148181013</v>
      </c>
      <c r="AA54" s="152">
        <v>358</v>
      </c>
      <c r="AB54" s="163">
        <f>AB13/Energy!Z33*1000</f>
        <v>459.82905982905982</v>
      </c>
      <c r="AC54" s="36" t="s">
        <v>21</v>
      </c>
      <c r="AD54" s="3">
        <v>67</v>
      </c>
      <c r="AE54" s="50">
        <f>AE13/Energy!AC33*1000</f>
        <v>305.21835856265415</v>
      </c>
      <c r="AF54" s="3">
        <v>168</v>
      </c>
      <c r="AG54" s="70">
        <f>AG13/Energy!AE33*1000</f>
        <v>595.67320612738501</v>
      </c>
      <c r="AH54" s="165"/>
      <c r="AI54" s="165"/>
      <c r="AJ54" s="167"/>
      <c r="AK54" s="165"/>
      <c r="AL54" s="167"/>
      <c r="AM54" s="158"/>
      <c r="AN54" s="152"/>
      <c r="AO54" s="163"/>
      <c r="AP54" s="6"/>
      <c r="AQ54" s="6"/>
      <c r="AR54" s="6"/>
      <c r="AS54" s="6"/>
    </row>
    <row r="55" spans="1:45" x14ac:dyDescent="0.3">
      <c r="I55" s="152"/>
      <c r="J55" s="152"/>
      <c r="K55" s="163"/>
      <c r="L55" s="152"/>
      <c r="M55" s="163"/>
      <c r="N55" s="152"/>
      <c r="O55" s="152"/>
      <c r="P55" s="163"/>
      <c r="Q55" s="152"/>
      <c r="R55" s="163"/>
      <c r="X55" s="152"/>
      <c r="Y55" s="152"/>
      <c r="Z55" s="163"/>
      <c r="AA55" s="152"/>
      <c r="AB55" s="163"/>
      <c r="AC55" s="36" t="s">
        <v>22</v>
      </c>
      <c r="AD55" s="3">
        <v>73</v>
      </c>
      <c r="AE55" s="50">
        <f>AE14/Energy!AC34*1000</f>
        <v>815.32379518072287</v>
      </c>
      <c r="AF55" s="3">
        <v>136</v>
      </c>
      <c r="AG55" s="70">
        <f>AG14/Energy!AE34*1000</f>
        <v>926.16959064327489</v>
      </c>
      <c r="AH55" s="171"/>
      <c r="AI55" s="165"/>
      <c r="AJ55" s="167"/>
      <c r="AK55" s="165"/>
      <c r="AL55" s="167"/>
      <c r="AM55" s="152" t="s">
        <v>209</v>
      </c>
      <c r="AN55" s="152">
        <v>749</v>
      </c>
      <c r="AO55" s="163">
        <f>AO14/Energy!AM34*1000</f>
        <v>400.62393647192283</v>
      </c>
      <c r="AP55" s="6"/>
      <c r="AQ55" s="6"/>
      <c r="AR55" s="6"/>
      <c r="AS55" s="6"/>
    </row>
    <row r="56" spans="1:45" x14ac:dyDescent="0.3">
      <c r="I56" s="152"/>
      <c r="J56" s="152"/>
      <c r="K56" s="163"/>
      <c r="L56" s="152"/>
      <c r="M56" s="163"/>
      <c r="N56" s="152"/>
      <c r="O56" s="152"/>
      <c r="P56" s="163"/>
      <c r="Q56" s="152"/>
      <c r="R56" s="163"/>
      <c r="X56" s="152"/>
      <c r="Y56" s="152"/>
      <c r="Z56" s="163"/>
      <c r="AA56" s="152"/>
      <c r="AB56" s="163"/>
      <c r="AC56" s="36" t="s">
        <v>23</v>
      </c>
      <c r="AD56" s="3">
        <v>75</v>
      </c>
      <c r="AE56" s="50">
        <f>AE15/Energy!AC35*1000</f>
        <v>362.59095303516006</v>
      </c>
      <c r="AF56" s="3">
        <v>160</v>
      </c>
      <c r="AG56" s="70">
        <f>AG15/Energy!AE35*1000</f>
        <v>557.04436060882006</v>
      </c>
      <c r="AH56" s="171"/>
      <c r="AI56" s="165"/>
      <c r="AJ56" s="167"/>
      <c r="AK56" s="165"/>
      <c r="AL56" s="167"/>
      <c r="AM56" s="152"/>
      <c r="AN56" s="152"/>
      <c r="AO56" s="163"/>
      <c r="AP56" s="6"/>
      <c r="AQ56" s="6"/>
      <c r="AR56" s="6"/>
      <c r="AS56" s="6"/>
    </row>
    <row r="57" spans="1:45" x14ac:dyDescent="0.3">
      <c r="I57" s="152"/>
      <c r="J57" s="152"/>
      <c r="K57" s="163"/>
      <c r="L57" s="152"/>
      <c r="M57" s="163"/>
      <c r="N57" s="152" t="s">
        <v>249</v>
      </c>
      <c r="O57" s="152">
        <v>151</v>
      </c>
      <c r="P57" s="163">
        <f>P16/Energy!N36*1000</f>
        <v>932.2441134070159</v>
      </c>
      <c r="Q57" s="152">
        <v>167</v>
      </c>
      <c r="R57" s="163">
        <f>R16/Energy!P36*1000</f>
        <v>727.9503105590062</v>
      </c>
      <c r="X57" s="152"/>
      <c r="Y57" s="152"/>
      <c r="Z57" s="163"/>
      <c r="AA57" s="152"/>
      <c r="AB57" s="163"/>
      <c r="AC57" s="36" t="s">
        <v>24</v>
      </c>
      <c r="AD57" s="3">
        <v>85</v>
      </c>
      <c r="AE57" s="50">
        <f>AE16/Energy!AC36*1000</f>
        <v>759.54257456343692</v>
      </c>
      <c r="AF57" s="3">
        <v>187</v>
      </c>
      <c r="AG57" s="70">
        <f>AG16/Energy!AE36*1000</f>
        <v>588.42683671392717</v>
      </c>
      <c r="AH57" s="171"/>
      <c r="AI57" s="165"/>
      <c r="AJ57" s="167"/>
      <c r="AK57" s="165"/>
      <c r="AL57" s="167"/>
      <c r="AM57" s="152"/>
      <c r="AN57" s="152"/>
      <c r="AO57" s="163"/>
      <c r="AP57" s="6"/>
      <c r="AQ57" s="6"/>
      <c r="AR57" s="6"/>
      <c r="AS57" s="6"/>
    </row>
    <row r="58" spans="1:45" x14ac:dyDescent="0.3">
      <c r="I58" s="152" t="s">
        <v>183</v>
      </c>
      <c r="J58" s="152">
        <v>204</v>
      </c>
      <c r="K58" s="163">
        <f>K17/Energy!I37*1000</f>
        <v>418.15320041972723</v>
      </c>
      <c r="L58" s="152">
        <v>247</v>
      </c>
      <c r="M58" s="163">
        <f>M17/Energy!K37*1000</f>
        <v>546.02774274905414</v>
      </c>
      <c r="N58" s="152"/>
      <c r="O58" s="152"/>
      <c r="P58" s="163"/>
      <c r="Q58" s="152"/>
      <c r="R58" s="163"/>
      <c r="X58" s="152" t="s">
        <v>193</v>
      </c>
      <c r="Y58" s="152">
        <v>169</v>
      </c>
      <c r="Z58" s="163">
        <f>Z17/Energy!X37*1000</f>
        <v>446.47143542966876</v>
      </c>
      <c r="AA58" s="152">
        <v>198</v>
      </c>
      <c r="AB58" s="163">
        <f>AB17/Energy!Z37*1000</f>
        <v>674.6917204932472</v>
      </c>
      <c r="AC58" s="36" t="s">
        <v>25</v>
      </c>
      <c r="AD58" s="3">
        <v>83</v>
      </c>
      <c r="AE58" s="50">
        <f>AE17/Energy!AC37*1000</f>
        <v>504.12824361998707</v>
      </c>
      <c r="AF58" s="3">
        <v>194</v>
      </c>
      <c r="AG58" s="50">
        <f>AG17/Energy!AE37*1000</f>
        <v>834.97912386506721</v>
      </c>
      <c r="AM58" s="152" t="s">
        <v>210</v>
      </c>
      <c r="AN58" s="152">
        <v>300</v>
      </c>
      <c r="AO58" s="163">
        <f>AO17/Energy!AM37*1000</f>
        <v>344.24999999999994</v>
      </c>
      <c r="AP58" s="6"/>
      <c r="AQ58" s="6"/>
      <c r="AR58" s="6"/>
      <c r="AS58" s="6"/>
    </row>
    <row r="59" spans="1:45" x14ac:dyDescent="0.3">
      <c r="I59" s="152"/>
      <c r="J59" s="152"/>
      <c r="K59" s="163"/>
      <c r="L59" s="152"/>
      <c r="M59" s="163"/>
      <c r="N59" s="152"/>
      <c r="O59" s="152"/>
      <c r="P59" s="163"/>
      <c r="Q59" s="152"/>
      <c r="R59" s="163"/>
      <c r="X59" s="152"/>
      <c r="Y59" s="152"/>
      <c r="Z59" s="163"/>
      <c r="AA59" s="152"/>
      <c r="AB59" s="163"/>
      <c r="AC59" s="36" t="s">
        <v>26</v>
      </c>
      <c r="AD59" s="3">
        <v>74</v>
      </c>
      <c r="AE59" s="50">
        <f>AE18/Energy!AC38*1000</f>
        <v>818.5426083122037</v>
      </c>
      <c r="AF59" s="3">
        <v>147</v>
      </c>
      <c r="AG59" s="50">
        <f>AG18/Energy!AE38*1000</f>
        <v>528.78833433553814</v>
      </c>
      <c r="AM59" s="152"/>
      <c r="AN59" s="152"/>
      <c r="AO59" s="163"/>
      <c r="AP59" s="6"/>
      <c r="AQ59" s="6"/>
      <c r="AR59" s="6"/>
      <c r="AS59" s="6"/>
    </row>
    <row r="60" spans="1:45" x14ac:dyDescent="0.3">
      <c r="A60" s="53" t="s">
        <v>34</v>
      </c>
      <c r="B60" s="53"/>
      <c r="C60" s="16"/>
      <c r="D60" s="16"/>
      <c r="E60" s="16"/>
      <c r="F60" s="16"/>
      <c r="G60" s="16"/>
      <c r="H60" s="51"/>
      <c r="I60" s="16"/>
      <c r="J60" s="16">
        <v>780</v>
      </c>
      <c r="K60" s="52">
        <f>(J49*K49+J50*K50+J54*K54+J58*K58)/SUM(J49:J59)</f>
        <v>413.93725195569897</v>
      </c>
      <c r="L60" s="16">
        <v>875</v>
      </c>
      <c r="M60" s="52">
        <f>(L49*M49+L50*M50+L54*M54+L58*M58)/SUM(L49:L59)</f>
        <v>444.83920165536392</v>
      </c>
      <c r="N60" s="16"/>
      <c r="O60" s="27">
        <v>632</v>
      </c>
      <c r="P60" s="52">
        <f>P19/Energy!N39*1000</f>
        <v>566.97556866048865</v>
      </c>
      <c r="Q60" s="27">
        <v>680</v>
      </c>
      <c r="R60" s="52">
        <f>R19/Energy!P39*1000</f>
        <v>543.29371816638377</v>
      </c>
      <c r="S60" s="64"/>
      <c r="T60" s="16"/>
      <c r="U60" s="16"/>
      <c r="V60" s="16"/>
      <c r="W60" s="51"/>
      <c r="X60" s="16"/>
      <c r="Y60" s="16">
        <v>792</v>
      </c>
      <c r="Z60" s="16"/>
      <c r="AA60" s="16">
        <v>1005</v>
      </c>
      <c r="AB60" s="16"/>
      <c r="AC60" s="16"/>
      <c r="AD60" s="16">
        <f>SUM(AD49:AD59)</f>
        <v>907</v>
      </c>
      <c r="AE60" s="52">
        <f>(AD49*AE49+AD50*AE50+AD51*AE51+AD52*AE52+AD53*AE53+AD54*AE54+AD55*AE55+AD56*AE56+AD57*AE57+AD58*AE58+AD59*AE59)/SUM(AD49:AD59)</f>
        <v>558.28630410898143</v>
      </c>
      <c r="AF60" s="16">
        <f>SUM(AF49:AF59)</f>
        <v>1806</v>
      </c>
      <c r="AG60" s="52">
        <f>(AF49*AG49+AF50*AG50+AF51*AG51+AF52*AG52+AF53*AG53+AF54*AG54+AF55*AG55+AF56*AG56+AF57*AG57+AF58*AG58+AF59*AG59)/SUM(AF49:AF59)</f>
        <v>603.25976872854881</v>
      </c>
      <c r="AH60" s="64"/>
      <c r="AI60" s="16"/>
      <c r="AJ60" s="28"/>
      <c r="AK60" s="16"/>
      <c r="AL60" s="16"/>
      <c r="AM60" s="56"/>
      <c r="AN60" s="56">
        <v>1044</v>
      </c>
      <c r="AO60" s="63">
        <f>AO19/Energy!AM39*1000</f>
        <v>310.92321755027422</v>
      </c>
      <c r="AP60" s="52">
        <v>1469</v>
      </c>
      <c r="AQ60" s="52">
        <f>AQ19/Energy!AO39*1000</f>
        <v>310.57014734144775</v>
      </c>
      <c r="AR60" s="6" t="s">
        <v>213</v>
      </c>
      <c r="AS60" s="6"/>
    </row>
    <row r="61" spans="1:45" s="12" customFormat="1" x14ac:dyDescent="0.3">
      <c r="K61" s="43"/>
      <c r="L61" s="43"/>
      <c r="M61" s="43"/>
      <c r="P61" s="43"/>
      <c r="Q61" s="8"/>
      <c r="R61" s="43"/>
      <c r="Z61" s="43"/>
      <c r="AA61" s="43"/>
      <c r="AB61" s="43"/>
      <c r="AJ61" s="8"/>
      <c r="AL61" s="8"/>
      <c r="AO61" s="43"/>
      <c r="AP61" s="43"/>
      <c r="AQ61" s="43"/>
      <c r="AR61" s="43"/>
      <c r="AS61" s="43"/>
    </row>
    <row r="62" spans="1:45" x14ac:dyDescent="0.3">
      <c r="AO62" s="6"/>
      <c r="AP62" s="6"/>
      <c r="AQ62" s="6"/>
      <c r="AR62" s="43"/>
      <c r="AS62" s="43"/>
    </row>
    <row r="64" spans="1:45" x14ac:dyDescent="0.3">
      <c r="A64" s="68" t="s">
        <v>228</v>
      </c>
      <c r="B64" s="3"/>
      <c r="C64" s="3"/>
      <c r="D64" s="152" t="s">
        <v>1</v>
      </c>
      <c r="E64" s="152"/>
      <c r="F64" s="152"/>
      <c r="G64" s="152"/>
      <c r="H64" s="152"/>
      <c r="I64" s="152" t="s">
        <v>2</v>
      </c>
      <c r="J64" s="152"/>
      <c r="K64" s="152"/>
      <c r="L64" s="152"/>
      <c r="M64" s="152"/>
      <c r="N64" s="152" t="s">
        <v>3</v>
      </c>
      <c r="O64" s="152"/>
      <c r="P64" s="152"/>
      <c r="Q64" s="152"/>
      <c r="R64" s="152"/>
      <c r="S64" s="152" t="s">
        <v>4</v>
      </c>
      <c r="T64" s="152"/>
      <c r="U64" s="152"/>
      <c r="V64" s="152"/>
      <c r="W64" s="152"/>
      <c r="X64" s="152" t="s">
        <v>5</v>
      </c>
      <c r="Y64" s="152"/>
      <c r="Z64" s="152"/>
      <c r="AA64" s="152"/>
      <c r="AB64" s="152"/>
      <c r="AC64" s="152" t="s">
        <v>6</v>
      </c>
      <c r="AD64" s="152"/>
      <c r="AE64" s="152"/>
      <c r="AF64" s="152"/>
      <c r="AG64" s="152"/>
      <c r="AH64" s="152" t="s">
        <v>7</v>
      </c>
      <c r="AI64" s="152"/>
      <c r="AJ64" s="152"/>
      <c r="AK64" s="152"/>
      <c r="AL64" s="152"/>
      <c r="AM64" s="163" t="s">
        <v>8</v>
      </c>
      <c r="AN64" s="163"/>
      <c r="AO64" s="163"/>
      <c r="AP64" s="163"/>
      <c r="AQ64" s="163"/>
      <c r="AR64" s="43"/>
      <c r="AS64" s="43"/>
    </row>
    <row r="65" spans="1:45" x14ac:dyDescent="0.3">
      <c r="A65" s="3"/>
      <c r="B65" s="3"/>
      <c r="C65" s="3"/>
      <c r="D65" s="55" t="s">
        <v>37</v>
      </c>
      <c r="E65" s="55" t="s">
        <v>11</v>
      </c>
      <c r="F65" s="55" t="s">
        <v>27</v>
      </c>
      <c r="G65" s="55" t="s">
        <v>11</v>
      </c>
      <c r="H65" s="55" t="s">
        <v>28</v>
      </c>
      <c r="I65" s="3" t="s">
        <v>37</v>
      </c>
      <c r="J65" s="3" t="s">
        <v>11</v>
      </c>
      <c r="K65" s="3" t="s">
        <v>27</v>
      </c>
      <c r="L65" s="3" t="s">
        <v>11</v>
      </c>
      <c r="M65" s="3" t="s">
        <v>28</v>
      </c>
      <c r="N65" s="3" t="s">
        <v>37</v>
      </c>
      <c r="O65" s="3" t="s">
        <v>11</v>
      </c>
      <c r="P65" s="3" t="s">
        <v>27</v>
      </c>
      <c r="Q65" s="3" t="s">
        <v>11</v>
      </c>
      <c r="R65" s="3" t="s">
        <v>28</v>
      </c>
      <c r="S65" s="3" t="s">
        <v>37</v>
      </c>
      <c r="T65" s="3" t="s">
        <v>11</v>
      </c>
      <c r="U65" s="3" t="s">
        <v>27</v>
      </c>
      <c r="V65" s="3" t="s">
        <v>11</v>
      </c>
      <c r="W65" s="3" t="s">
        <v>28</v>
      </c>
      <c r="X65" s="3" t="s">
        <v>37</v>
      </c>
      <c r="Y65" s="3" t="s">
        <v>11</v>
      </c>
      <c r="Z65" s="3" t="s">
        <v>27</v>
      </c>
      <c r="AA65" s="3" t="s">
        <v>11</v>
      </c>
      <c r="AB65" s="3" t="s">
        <v>28</v>
      </c>
      <c r="AC65" s="55" t="s">
        <v>37</v>
      </c>
      <c r="AD65" s="55" t="s">
        <v>11</v>
      </c>
      <c r="AE65" s="55" t="s">
        <v>27</v>
      </c>
      <c r="AF65" s="55" t="s">
        <v>11</v>
      </c>
      <c r="AG65" s="55" t="s">
        <v>28</v>
      </c>
      <c r="AH65" s="3" t="s">
        <v>37</v>
      </c>
      <c r="AI65" s="3" t="s">
        <v>11</v>
      </c>
      <c r="AJ65" s="3" t="s">
        <v>27</v>
      </c>
      <c r="AK65" s="3" t="s">
        <v>11</v>
      </c>
      <c r="AL65" s="3" t="s">
        <v>28</v>
      </c>
      <c r="AM65" s="55" t="s">
        <v>37</v>
      </c>
      <c r="AN65" s="55" t="s">
        <v>11</v>
      </c>
      <c r="AO65" s="55" t="s">
        <v>27</v>
      </c>
      <c r="AP65" s="55" t="s">
        <v>11</v>
      </c>
      <c r="AQ65" s="3" t="s">
        <v>28</v>
      </c>
      <c r="AR65" s="12"/>
      <c r="AS65" s="12"/>
    </row>
    <row r="66" spans="1:45" x14ac:dyDescent="0.3">
      <c r="D66" s="25" t="s">
        <v>222</v>
      </c>
      <c r="E66" s="3">
        <v>66</v>
      </c>
      <c r="F66" s="3">
        <v>1621</v>
      </c>
      <c r="G66" s="3">
        <v>64</v>
      </c>
      <c r="H66" s="3">
        <v>1556</v>
      </c>
      <c r="AC66" s="36" t="s">
        <v>12</v>
      </c>
      <c r="AD66" s="3">
        <v>277</v>
      </c>
      <c r="AE66" s="50">
        <f>10*AE23</f>
        <v>894.98327759197321</v>
      </c>
      <c r="AF66" s="3">
        <v>302</v>
      </c>
      <c r="AG66" s="50">
        <f>10*AG23</f>
        <v>1016.598988387832</v>
      </c>
      <c r="AM66" s="3"/>
      <c r="AN66" s="3" t="s">
        <v>212</v>
      </c>
      <c r="AO66" s="3" t="s">
        <v>211</v>
      </c>
      <c r="AP66" s="3" t="s">
        <v>217</v>
      </c>
      <c r="AR66" s="12"/>
      <c r="AS66" s="12"/>
    </row>
    <row r="67" spans="1:45" x14ac:dyDescent="0.3">
      <c r="D67" s="26" t="s">
        <v>223</v>
      </c>
      <c r="E67" s="3">
        <v>150</v>
      </c>
      <c r="F67" s="3">
        <v>1416</v>
      </c>
      <c r="G67" s="3">
        <v>141</v>
      </c>
      <c r="H67" s="3">
        <v>1501</v>
      </c>
      <c r="AC67" s="36" t="s">
        <v>13</v>
      </c>
      <c r="AD67" s="3">
        <v>168</v>
      </c>
      <c r="AE67" s="50">
        <f t="shared" ref="AE67:AG69" si="0">10*AE24</f>
        <v>1486.7075932301007</v>
      </c>
      <c r="AF67" s="3">
        <v>179</v>
      </c>
      <c r="AG67" s="50">
        <f t="shared" si="0"/>
        <v>890.96258432642867</v>
      </c>
      <c r="AM67" s="39" t="s">
        <v>214</v>
      </c>
      <c r="AN67" s="3">
        <v>1503</v>
      </c>
      <c r="AO67" s="50">
        <f>10*AO24</f>
        <v>819.43491275461793</v>
      </c>
      <c r="AP67" s="163">
        <f>10*AP24</f>
        <v>803.9117878708322</v>
      </c>
      <c r="AQ67" s="6"/>
      <c r="AR67" s="43"/>
      <c r="AS67" s="12"/>
    </row>
    <row r="68" spans="1:45" x14ac:dyDescent="0.3">
      <c r="D68" s="26" t="s">
        <v>224</v>
      </c>
      <c r="E68" s="3">
        <v>134</v>
      </c>
      <c r="F68" s="3">
        <v>1239</v>
      </c>
      <c r="G68" s="3">
        <v>135</v>
      </c>
      <c r="H68" s="3">
        <v>1134</v>
      </c>
      <c r="AC68" s="36" t="s">
        <v>14</v>
      </c>
      <c r="AD68" s="3">
        <v>93</v>
      </c>
      <c r="AE68" s="50">
        <f t="shared" si="0"/>
        <v>911.82123978856328</v>
      </c>
      <c r="AF68" s="3">
        <v>89</v>
      </c>
      <c r="AG68" s="50">
        <f t="shared" si="0"/>
        <v>1250.0560395714094</v>
      </c>
      <c r="AM68" s="40" t="s">
        <v>215</v>
      </c>
      <c r="AN68" s="3">
        <v>1620</v>
      </c>
      <c r="AO68" s="50">
        <f t="shared" ref="AO68:AO69" si="1">10*AO25</f>
        <v>1014.2232516982017</v>
      </c>
      <c r="AP68" s="163"/>
      <c r="AQ68" s="6"/>
      <c r="AR68" s="43"/>
      <c r="AS68" s="12"/>
    </row>
    <row r="69" spans="1:45" x14ac:dyDescent="0.3">
      <c r="D69" s="26" t="s">
        <v>225</v>
      </c>
      <c r="E69" s="3">
        <v>117</v>
      </c>
      <c r="F69" s="3">
        <v>1095</v>
      </c>
      <c r="G69" s="3">
        <v>123</v>
      </c>
      <c r="H69" s="3">
        <v>1094</v>
      </c>
      <c r="AC69" s="36" t="s">
        <v>15</v>
      </c>
      <c r="AD69" s="3">
        <v>80</v>
      </c>
      <c r="AE69" s="50">
        <f t="shared" si="0"/>
        <v>807.03177534182248</v>
      </c>
      <c r="AF69" s="3">
        <v>117</v>
      </c>
      <c r="AG69" s="50">
        <f t="shared" si="0"/>
        <v>1187.7306976602301</v>
      </c>
      <c r="AM69" s="3" t="s">
        <v>216</v>
      </c>
      <c r="AN69" s="3">
        <v>1500</v>
      </c>
      <c r="AO69" s="50">
        <f t="shared" si="1"/>
        <v>581.2432367440183</v>
      </c>
      <c r="AP69" s="163"/>
      <c r="AQ69" s="6"/>
      <c r="AR69" s="43"/>
      <c r="AS69" s="12"/>
    </row>
    <row r="70" spans="1:45" x14ac:dyDescent="0.3">
      <c r="D70" s="26"/>
      <c r="E70" s="3"/>
      <c r="F70" s="3"/>
      <c r="G70" s="3"/>
      <c r="H70" s="3"/>
      <c r="AC70" s="36"/>
      <c r="AD70" s="3"/>
      <c r="AE70" s="50"/>
      <c r="AF70" s="3"/>
      <c r="AG70" s="50"/>
      <c r="AM70" s="3"/>
      <c r="AN70" s="3" t="s">
        <v>212</v>
      </c>
      <c r="AO70" s="3" t="s">
        <v>211</v>
      </c>
      <c r="AR70" s="12"/>
      <c r="AS70" s="12"/>
    </row>
    <row r="71" spans="1:45" x14ac:dyDescent="0.3">
      <c r="D71" s="26" t="s">
        <v>226</v>
      </c>
      <c r="E71" s="3">
        <v>170</v>
      </c>
      <c r="F71" s="3">
        <v>1366</v>
      </c>
      <c r="G71" s="3">
        <v>176</v>
      </c>
      <c r="H71" s="3">
        <v>1282</v>
      </c>
      <c r="I71" s="3" t="s">
        <v>16</v>
      </c>
      <c r="J71" s="3">
        <v>47</v>
      </c>
      <c r="K71" s="3">
        <f>10*K28</f>
        <v>850</v>
      </c>
      <c r="L71" s="3">
        <v>52</v>
      </c>
      <c r="M71" s="3">
        <f>10*M28</f>
        <v>860</v>
      </c>
      <c r="N71" s="152" t="s">
        <v>191</v>
      </c>
      <c r="O71" s="152">
        <v>131</v>
      </c>
      <c r="P71" s="163">
        <f>10*P28</f>
        <v>932.69404740365474</v>
      </c>
      <c r="Q71" s="152">
        <v>119</v>
      </c>
      <c r="R71" s="163">
        <f>10*R28</f>
        <v>983.15313050037719</v>
      </c>
      <c r="S71" s="152" t="s">
        <v>200</v>
      </c>
      <c r="T71" s="152">
        <v>138</v>
      </c>
      <c r="U71" s="162">
        <f>10*U7</f>
        <v>0</v>
      </c>
      <c r="V71" s="152">
        <v>143</v>
      </c>
      <c r="W71" s="162">
        <f>10*W7</f>
        <v>0</v>
      </c>
      <c r="X71" s="152" t="s">
        <v>191</v>
      </c>
      <c r="Y71" s="152">
        <v>132</v>
      </c>
      <c r="Z71" s="152">
        <f>10*Z28</f>
        <v>795</v>
      </c>
      <c r="AA71" s="152">
        <v>202</v>
      </c>
      <c r="AB71" s="153">
        <f>10*AB28</f>
        <v>858</v>
      </c>
      <c r="AC71" s="36" t="s">
        <v>16</v>
      </c>
      <c r="AD71" s="3">
        <v>135</v>
      </c>
      <c r="AE71" s="50">
        <f>10*AE28</f>
        <v>1066.3016969035882</v>
      </c>
      <c r="AF71" s="3">
        <v>192</v>
      </c>
      <c r="AG71" s="50">
        <f>10*AG28</f>
        <v>981.48557940547312</v>
      </c>
      <c r="AH71" s="165"/>
      <c r="AI71" s="165"/>
      <c r="AJ71" s="167"/>
      <c r="AK71" s="165"/>
      <c r="AL71" s="167"/>
      <c r="AM71" s="152" t="s">
        <v>207</v>
      </c>
      <c r="AN71" s="152">
        <v>772</v>
      </c>
      <c r="AO71" s="163">
        <f>10*AO28</f>
        <v>639.73852984706457</v>
      </c>
      <c r="AP71" s="6"/>
      <c r="AQ71" s="6"/>
      <c r="AR71" s="6"/>
      <c r="AS71" s="6"/>
    </row>
    <row r="72" spans="1:45" x14ac:dyDescent="0.3">
      <c r="D72" s="164" t="s">
        <v>218</v>
      </c>
      <c r="E72" s="152">
        <v>190</v>
      </c>
      <c r="F72" s="152">
        <v>1436</v>
      </c>
      <c r="G72" s="152">
        <v>185</v>
      </c>
      <c r="H72" s="152">
        <v>1240</v>
      </c>
      <c r="I72" s="152" t="s">
        <v>181</v>
      </c>
      <c r="J72" s="152">
        <v>221</v>
      </c>
      <c r="K72" s="152">
        <f>10*K29</f>
        <v>940</v>
      </c>
      <c r="L72" s="152">
        <v>259</v>
      </c>
      <c r="M72" s="152">
        <f>10*M29</f>
        <v>980</v>
      </c>
      <c r="N72" s="152"/>
      <c r="O72" s="152"/>
      <c r="P72" s="163"/>
      <c r="Q72" s="152"/>
      <c r="R72" s="163"/>
      <c r="S72" s="152"/>
      <c r="T72" s="152"/>
      <c r="U72" s="162"/>
      <c r="V72" s="152"/>
      <c r="W72" s="162"/>
      <c r="X72" s="152"/>
      <c r="Y72" s="152"/>
      <c r="Z72" s="152"/>
      <c r="AA72" s="152"/>
      <c r="AB72" s="153"/>
      <c r="AC72" s="36" t="s">
        <v>17</v>
      </c>
      <c r="AD72" s="3">
        <v>77</v>
      </c>
      <c r="AE72" s="50">
        <f t="shared" ref="AE72:AG81" si="2">10*AE29</f>
        <v>1108.3624573666259</v>
      </c>
      <c r="AF72" s="3">
        <v>137</v>
      </c>
      <c r="AG72" s="50">
        <f t="shared" si="2"/>
        <v>1288.2124864822092</v>
      </c>
      <c r="AH72" s="165"/>
      <c r="AI72" s="165"/>
      <c r="AJ72" s="167"/>
      <c r="AK72" s="165"/>
      <c r="AL72" s="167"/>
      <c r="AM72" s="152"/>
      <c r="AN72" s="152"/>
      <c r="AO72" s="163"/>
      <c r="AP72" s="6"/>
      <c r="AQ72" s="6"/>
      <c r="AR72" s="6"/>
      <c r="AS72" s="6"/>
    </row>
    <row r="73" spans="1:45" x14ac:dyDescent="0.3">
      <c r="D73" s="164"/>
      <c r="E73" s="152"/>
      <c r="F73" s="152"/>
      <c r="G73" s="152"/>
      <c r="H73" s="152"/>
      <c r="I73" s="152"/>
      <c r="J73" s="152"/>
      <c r="K73" s="152"/>
      <c r="L73" s="152"/>
      <c r="M73" s="152"/>
      <c r="N73" s="152" t="s">
        <v>248</v>
      </c>
      <c r="O73" s="152">
        <v>350</v>
      </c>
      <c r="P73" s="163">
        <f>10*P30</f>
        <v>1199.7219187605519</v>
      </c>
      <c r="Q73" s="152">
        <v>394</v>
      </c>
      <c r="R73" s="163">
        <f>10*R30</f>
        <v>1226.4150943396228</v>
      </c>
      <c r="S73" s="152" t="s">
        <v>201</v>
      </c>
      <c r="T73" s="152">
        <v>136</v>
      </c>
      <c r="U73" s="162">
        <f>10*U9</f>
        <v>0</v>
      </c>
      <c r="V73" s="152">
        <v>169</v>
      </c>
      <c r="W73" s="162">
        <f>10*W9</f>
        <v>0</v>
      </c>
      <c r="X73" s="152" t="s">
        <v>192</v>
      </c>
      <c r="Y73" s="152">
        <v>183</v>
      </c>
      <c r="Z73" s="152">
        <f>10*Z30</f>
        <v>764</v>
      </c>
      <c r="AA73" s="152">
        <v>247</v>
      </c>
      <c r="AB73" s="153">
        <f>10*AB30</f>
        <v>975</v>
      </c>
      <c r="AC73" s="36" t="s">
        <v>18</v>
      </c>
      <c r="AD73" s="3">
        <v>85</v>
      </c>
      <c r="AE73" s="50">
        <f t="shared" si="2"/>
        <v>1618.7188339087072</v>
      </c>
      <c r="AF73" s="3">
        <v>158</v>
      </c>
      <c r="AG73" s="50">
        <f t="shared" si="2"/>
        <v>1217.4837759720781</v>
      </c>
      <c r="AH73" s="165"/>
      <c r="AI73" s="165"/>
      <c r="AJ73" s="167"/>
      <c r="AK73" s="165"/>
      <c r="AL73" s="167"/>
      <c r="AM73" s="152"/>
      <c r="AN73" s="152"/>
      <c r="AO73" s="163"/>
      <c r="AP73" s="6"/>
      <c r="AQ73" s="6"/>
      <c r="AR73" s="6"/>
      <c r="AS73" s="6"/>
    </row>
    <row r="74" spans="1:45" x14ac:dyDescent="0.3">
      <c r="D74" s="164" t="s">
        <v>219</v>
      </c>
      <c r="E74" s="152">
        <v>253</v>
      </c>
      <c r="F74" s="152">
        <v>1292</v>
      </c>
      <c r="G74" s="152">
        <v>289</v>
      </c>
      <c r="H74" s="152">
        <v>1284</v>
      </c>
      <c r="I74" s="152"/>
      <c r="J74" s="152"/>
      <c r="K74" s="152"/>
      <c r="L74" s="152"/>
      <c r="M74" s="152"/>
      <c r="N74" s="152"/>
      <c r="O74" s="152"/>
      <c r="P74" s="163"/>
      <c r="Q74" s="152"/>
      <c r="R74" s="163"/>
      <c r="S74" s="152"/>
      <c r="T74" s="152"/>
      <c r="U74" s="162"/>
      <c r="V74" s="152"/>
      <c r="W74" s="162"/>
      <c r="X74" s="152"/>
      <c r="Y74" s="152"/>
      <c r="Z74" s="152"/>
      <c r="AA74" s="152"/>
      <c r="AB74" s="153"/>
      <c r="AC74" s="36" t="s">
        <v>19</v>
      </c>
      <c r="AD74" s="3">
        <v>84</v>
      </c>
      <c r="AE74" s="50">
        <f t="shared" si="2"/>
        <v>1239.1724833907999</v>
      </c>
      <c r="AF74" s="3">
        <v>160</v>
      </c>
      <c r="AG74" s="50">
        <f t="shared" si="2"/>
        <v>1445.7580839651278</v>
      </c>
      <c r="AH74" s="165"/>
      <c r="AI74" s="165"/>
      <c r="AJ74" s="167"/>
      <c r="AK74" s="165"/>
      <c r="AL74" s="167"/>
      <c r="AM74" s="158" t="s">
        <v>208</v>
      </c>
      <c r="AN74" s="152">
        <v>692</v>
      </c>
      <c r="AO74" s="163">
        <f>10*AO31</f>
        <v>609.96652073139319</v>
      </c>
      <c r="AP74" s="6"/>
      <c r="AQ74" s="6"/>
      <c r="AR74" s="6"/>
      <c r="AS74" s="6"/>
    </row>
    <row r="75" spans="1:45" x14ac:dyDescent="0.3">
      <c r="D75" s="164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63"/>
      <c r="Q75" s="152"/>
      <c r="R75" s="163"/>
      <c r="S75" s="152" t="s">
        <v>202</v>
      </c>
      <c r="T75" s="152">
        <v>179</v>
      </c>
      <c r="U75" s="162">
        <f>10*U11</f>
        <v>0</v>
      </c>
      <c r="V75" s="152">
        <v>256</v>
      </c>
      <c r="W75" s="162">
        <f>10*W11</f>
        <v>0</v>
      </c>
      <c r="X75" s="152"/>
      <c r="Y75" s="152"/>
      <c r="Z75" s="152"/>
      <c r="AA75" s="152"/>
      <c r="AB75" s="153"/>
      <c r="AC75" s="36" t="s">
        <v>20</v>
      </c>
      <c r="AD75" s="3">
        <v>69</v>
      </c>
      <c r="AE75" s="50">
        <f t="shared" si="2"/>
        <v>1232.241628606183</v>
      </c>
      <c r="AF75" s="3">
        <v>167</v>
      </c>
      <c r="AG75" s="50">
        <f t="shared" si="2"/>
        <v>1375.297955087191</v>
      </c>
      <c r="AH75" s="165"/>
      <c r="AI75" s="165"/>
      <c r="AJ75" s="167"/>
      <c r="AK75" s="165"/>
      <c r="AL75" s="167"/>
      <c r="AM75" s="158"/>
      <c r="AN75" s="152"/>
      <c r="AO75" s="163"/>
      <c r="AP75" s="6"/>
      <c r="AQ75" s="6"/>
      <c r="AR75" s="6"/>
      <c r="AS75" s="6"/>
    </row>
    <row r="76" spans="1:45" x14ac:dyDescent="0.3">
      <c r="D76" s="164" t="s">
        <v>220</v>
      </c>
      <c r="E76" s="152">
        <v>297</v>
      </c>
      <c r="F76" s="152">
        <v>1392</v>
      </c>
      <c r="G76" s="152">
        <v>318</v>
      </c>
      <c r="H76" s="152">
        <v>1278</v>
      </c>
      <c r="I76" s="152" t="s">
        <v>182</v>
      </c>
      <c r="J76" s="152">
        <v>308</v>
      </c>
      <c r="K76" s="152">
        <f>10*K33</f>
        <v>1130</v>
      </c>
      <c r="L76" s="152">
        <v>317</v>
      </c>
      <c r="M76" s="152">
        <f>10*M33</f>
        <v>1040</v>
      </c>
      <c r="N76" s="152"/>
      <c r="O76" s="152"/>
      <c r="P76" s="163"/>
      <c r="Q76" s="152"/>
      <c r="R76" s="163"/>
      <c r="S76" s="152"/>
      <c r="T76" s="152"/>
      <c r="U76" s="162"/>
      <c r="V76" s="152"/>
      <c r="W76" s="162"/>
      <c r="X76" s="152" t="s">
        <v>182</v>
      </c>
      <c r="Y76" s="152">
        <v>308</v>
      </c>
      <c r="Z76" s="152">
        <f>10*Z33</f>
        <v>870</v>
      </c>
      <c r="AA76" s="152">
        <v>358</v>
      </c>
      <c r="AB76" s="153">
        <f>10*AB33</f>
        <v>1121</v>
      </c>
      <c r="AC76" s="36" t="s">
        <v>21</v>
      </c>
      <c r="AD76" s="3">
        <v>67</v>
      </c>
      <c r="AE76" s="50">
        <f t="shared" si="2"/>
        <v>730.20317489702416</v>
      </c>
      <c r="AF76" s="3">
        <v>168</v>
      </c>
      <c r="AG76" s="50">
        <f t="shared" si="2"/>
        <v>1428.2032281967847</v>
      </c>
      <c r="AH76" s="165"/>
      <c r="AI76" s="165"/>
      <c r="AJ76" s="167"/>
      <c r="AK76" s="165"/>
      <c r="AL76" s="167"/>
      <c r="AM76" s="158"/>
      <c r="AN76" s="152"/>
      <c r="AO76" s="163"/>
      <c r="AP76" s="6"/>
      <c r="AQ76" s="6"/>
      <c r="AR76" s="6"/>
      <c r="AS76" s="6"/>
    </row>
    <row r="77" spans="1:45" x14ac:dyDescent="0.3">
      <c r="D77" s="164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63"/>
      <c r="Q77" s="152"/>
      <c r="R77" s="163"/>
      <c r="S77" s="152" t="s">
        <v>203</v>
      </c>
      <c r="T77" s="152">
        <v>192</v>
      </c>
      <c r="U77" s="162">
        <f>10*U13</f>
        <v>0</v>
      </c>
      <c r="V77" s="152">
        <v>193</v>
      </c>
      <c r="W77" s="162">
        <f>10*W13</f>
        <v>0</v>
      </c>
      <c r="X77" s="152"/>
      <c r="Y77" s="152"/>
      <c r="Z77" s="152"/>
      <c r="AA77" s="152"/>
      <c r="AB77" s="153"/>
      <c r="AC77" s="36" t="s">
        <v>22</v>
      </c>
      <c r="AD77" s="3">
        <v>73</v>
      </c>
      <c r="AE77" s="50">
        <f t="shared" si="2"/>
        <v>1953.3425791248069</v>
      </c>
      <c r="AF77" s="3">
        <v>136</v>
      </c>
      <c r="AG77" s="50">
        <f t="shared" si="2"/>
        <v>2219.7270135537615</v>
      </c>
      <c r="AH77" s="171"/>
      <c r="AI77" s="165"/>
      <c r="AJ77" s="167"/>
      <c r="AK77" s="165"/>
      <c r="AL77" s="167"/>
      <c r="AM77" s="152" t="s">
        <v>209</v>
      </c>
      <c r="AN77" s="152">
        <v>749</v>
      </c>
      <c r="AO77" s="163">
        <f>10*AO34</f>
        <v>956.65718542597858</v>
      </c>
      <c r="AP77" s="6"/>
      <c r="AQ77" s="6"/>
      <c r="AR77" s="6"/>
      <c r="AS77" s="6"/>
    </row>
    <row r="78" spans="1:45" x14ac:dyDescent="0.3">
      <c r="D78" s="164" t="s">
        <v>221</v>
      </c>
      <c r="E78" s="152">
        <v>292</v>
      </c>
      <c r="F78" s="152">
        <v>1480</v>
      </c>
      <c r="G78" s="152">
        <v>322</v>
      </c>
      <c r="H78" s="152">
        <v>1347</v>
      </c>
      <c r="I78" s="152"/>
      <c r="J78" s="152"/>
      <c r="K78" s="152"/>
      <c r="L78" s="152"/>
      <c r="M78" s="152"/>
      <c r="N78" s="152"/>
      <c r="O78" s="152"/>
      <c r="P78" s="163"/>
      <c r="Q78" s="152"/>
      <c r="R78" s="163"/>
      <c r="S78" s="152"/>
      <c r="T78" s="152"/>
      <c r="U78" s="162"/>
      <c r="V78" s="152"/>
      <c r="W78" s="162"/>
      <c r="X78" s="152"/>
      <c r="Y78" s="152"/>
      <c r="Z78" s="152"/>
      <c r="AA78" s="152"/>
      <c r="AB78" s="153"/>
      <c r="AC78" s="36" t="s">
        <v>23</v>
      </c>
      <c r="AD78" s="3">
        <v>75</v>
      </c>
      <c r="AE78" s="50">
        <f t="shared" si="2"/>
        <v>868.15623400989239</v>
      </c>
      <c r="AF78" s="3">
        <v>160</v>
      </c>
      <c r="AG78" s="50">
        <f t="shared" si="2"/>
        <v>1336.2667540451559</v>
      </c>
      <c r="AH78" s="171"/>
      <c r="AI78" s="165"/>
      <c r="AJ78" s="167"/>
      <c r="AK78" s="165"/>
      <c r="AL78" s="167"/>
      <c r="AM78" s="152"/>
      <c r="AN78" s="152"/>
      <c r="AO78" s="163"/>
      <c r="AP78" s="6"/>
      <c r="AQ78" s="6"/>
      <c r="AR78" s="6"/>
      <c r="AS78" s="6"/>
    </row>
    <row r="79" spans="1:45" x14ac:dyDescent="0.3">
      <c r="D79" s="164"/>
      <c r="E79" s="152"/>
      <c r="F79" s="152"/>
      <c r="G79" s="152"/>
      <c r="H79" s="152"/>
      <c r="I79" s="152"/>
      <c r="J79" s="152"/>
      <c r="K79" s="152"/>
      <c r="L79" s="152"/>
      <c r="M79" s="152"/>
      <c r="N79" s="152" t="s">
        <v>249</v>
      </c>
      <c r="O79" s="152">
        <v>151</v>
      </c>
      <c r="P79" s="163">
        <f>10*P36</f>
        <v>2226.5580167565709</v>
      </c>
      <c r="Q79" s="152">
        <v>167</v>
      </c>
      <c r="R79" s="163">
        <f>10*R36</f>
        <v>1737.8410438908659</v>
      </c>
      <c r="S79" s="152" t="s">
        <v>204</v>
      </c>
      <c r="T79" s="152">
        <v>217</v>
      </c>
      <c r="U79" s="162">
        <f>10*U15</f>
        <v>0</v>
      </c>
      <c r="V79" s="152">
        <v>164</v>
      </c>
      <c r="W79" s="162">
        <f>10*W15</f>
        <v>0</v>
      </c>
      <c r="X79" s="152"/>
      <c r="Y79" s="152"/>
      <c r="Z79" s="152"/>
      <c r="AA79" s="152"/>
      <c r="AB79" s="153"/>
      <c r="AC79" s="36" t="s">
        <v>24</v>
      </c>
      <c r="AD79" s="3">
        <v>85</v>
      </c>
      <c r="AE79" s="50">
        <f t="shared" si="2"/>
        <v>1819.4045136532459</v>
      </c>
      <c r="AF79" s="3">
        <v>187</v>
      </c>
      <c r="AG79" s="50">
        <f t="shared" si="2"/>
        <v>1410.4065040650405</v>
      </c>
      <c r="AH79" s="171"/>
      <c r="AI79" s="165"/>
      <c r="AJ79" s="167"/>
      <c r="AK79" s="165"/>
      <c r="AL79" s="167"/>
      <c r="AM79" s="152"/>
      <c r="AN79" s="152"/>
      <c r="AO79" s="163"/>
      <c r="AP79" s="6"/>
      <c r="AQ79" s="6"/>
      <c r="AR79" s="6"/>
      <c r="AS79" s="6"/>
    </row>
    <row r="80" spans="1:45" x14ac:dyDescent="0.3">
      <c r="D80" s="164" t="s">
        <v>210</v>
      </c>
      <c r="E80" s="152">
        <v>262</v>
      </c>
      <c r="F80" s="152">
        <v>1422</v>
      </c>
      <c r="G80" s="152">
        <v>262</v>
      </c>
      <c r="H80" s="152">
        <v>1440</v>
      </c>
      <c r="I80" s="152" t="s">
        <v>183</v>
      </c>
      <c r="J80" s="152">
        <v>204</v>
      </c>
      <c r="K80" s="152">
        <f>10*K37</f>
        <v>1040</v>
      </c>
      <c r="L80" s="152">
        <v>247</v>
      </c>
      <c r="M80" s="152">
        <f>10*M37</f>
        <v>1330</v>
      </c>
      <c r="N80" s="152"/>
      <c r="O80" s="152"/>
      <c r="P80" s="163"/>
      <c r="Q80" s="152"/>
      <c r="R80" s="163"/>
      <c r="S80" s="152"/>
      <c r="T80" s="152"/>
      <c r="U80" s="162"/>
      <c r="V80" s="152"/>
      <c r="W80" s="162"/>
      <c r="X80" s="152" t="s">
        <v>193</v>
      </c>
      <c r="Y80" s="152">
        <v>169</v>
      </c>
      <c r="Z80" s="152">
        <f>10*Z37</f>
        <v>1072</v>
      </c>
      <c r="AA80" s="152">
        <v>198</v>
      </c>
      <c r="AB80" s="153">
        <f>10*AB37</f>
        <v>1554</v>
      </c>
      <c r="AC80" s="36" t="s">
        <v>25</v>
      </c>
      <c r="AD80" s="3">
        <v>83</v>
      </c>
      <c r="AE80" s="50">
        <f t="shared" si="2"/>
        <v>1206.7195400528733</v>
      </c>
      <c r="AF80" s="3">
        <v>194</v>
      </c>
      <c r="AG80" s="50">
        <f t="shared" si="2"/>
        <v>2003.7214924138812</v>
      </c>
      <c r="AM80" s="152" t="s">
        <v>210</v>
      </c>
      <c r="AN80" s="152">
        <v>300</v>
      </c>
      <c r="AO80" s="163">
        <f>10*AO37</f>
        <v>822.33502538071048</v>
      </c>
      <c r="AP80" s="6"/>
      <c r="AQ80" s="6"/>
      <c r="AR80" s="6"/>
      <c r="AS80" s="6"/>
    </row>
    <row r="81" spans="1:45" x14ac:dyDescent="0.3">
      <c r="D81" s="164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63"/>
      <c r="Q81" s="152"/>
      <c r="R81" s="163"/>
      <c r="S81" s="3"/>
      <c r="T81" s="3"/>
      <c r="U81" s="3"/>
      <c r="V81" s="3"/>
      <c r="W81" s="3"/>
      <c r="X81" s="152"/>
      <c r="Y81" s="152"/>
      <c r="Z81" s="152"/>
      <c r="AA81" s="152"/>
      <c r="AB81" s="153"/>
      <c r="AC81" s="36" t="s">
        <v>26</v>
      </c>
      <c r="AD81" s="3">
        <v>74</v>
      </c>
      <c r="AE81" s="50">
        <f t="shared" si="2"/>
        <v>1962.1574482703945</v>
      </c>
      <c r="AF81" s="3">
        <v>147</v>
      </c>
      <c r="AG81" s="50">
        <f t="shared" si="2"/>
        <v>1268.6876701953074</v>
      </c>
      <c r="AM81" s="152"/>
      <c r="AN81" s="152"/>
      <c r="AO81" s="163"/>
      <c r="AP81" s="6"/>
      <c r="AQ81" s="6"/>
      <c r="AR81" s="6"/>
      <c r="AS81" s="6"/>
    </row>
    <row r="82" spans="1:45" x14ac:dyDescent="0.3">
      <c r="A82" s="53" t="s">
        <v>34</v>
      </c>
      <c r="B82" s="16"/>
      <c r="C82" s="16"/>
      <c r="D82" s="16"/>
      <c r="E82" s="16">
        <v>1464</v>
      </c>
      <c r="F82" s="16">
        <v>1400</v>
      </c>
      <c r="G82" s="16">
        <v>1552</v>
      </c>
      <c r="H82" s="16">
        <v>1317</v>
      </c>
      <c r="I82" s="16"/>
      <c r="J82" s="16">
        <v>780</v>
      </c>
      <c r="K82" s="16">
        <f>10*K39</f>
        <v>1010</v>
      </c>
      <c r="L82" s="16">
        <v>875</v>
      </c>
      <c r="M82" s="16">
        <f>10*M39</f>
        <v>1050</v>
      </c>
      <c r="N82" s="16"/>
      <c r="O82" s="27">
        <v>632</v>
      </c>
      <c r="P82" s="52">
        <f>10*P39</f>
        <v>1352.89978892351</v>
      </c>
      <c r="Q82" s="27">
        <v>680</v>
      </c>
      <c r="R82" s="52">
        <f>10*R39</f>
        <v>1295.7214198947227</v>
      </c>
      <c r="S82" s="16"/>
      <c r="T82" s="16"/>
      <c r="U82" s="28"/>
      <c r="V82" s="16"/>
      <c r="W82" s="28"/>
      <c r="X82" s="16"/>
      <c r="Y82" s="16">
        <v>792</v>
      </c>
      <c r="Z82" s="52">
        <f>10*Z39</f>
        <v>876</v>
      </c>
      <c r="AA82" s="16">
        <v>1005</v>
      </c>
      <c r="AB82" s="52">
        <f>10*AB39</f>
        <v>1117</v>
      </c>
      <c r="AC82" s="56"/>
      <c r="AD82" s="56">
        <f>SUM(AD71:AD81)</f>
        <v>907</v>
      </c>
      <c r="AE82" s="63">
        <f>(AD71*AE71+AD72*AE72+AD73*AE73+AD74*AE74+AD75*AE75+AD76*AE76+AD77*AE77+AD78*AE78+AD79*AE79+AD80*AE80+AD81*AE81)/SUM(AD71:AD81)</f>
        <v>1336.9757390981099</v>
      </c>
      <c r="AF82" s="56">
        <f>SUM(AF71:AF81)</f>
        <v>1806</v>
      </c>
      <c r="AG82" s="63">
        <f>(AF71*AG71+AF72*AG72+AF73*AG73+AF74*AG74+AF75*AG75+AF76*AG76+AF77*AG77+AF78*AG78+AF79*AG79+AF80*AG80+AF81*AG81)/SUM(AF71:AF81)</f>
        <v>1446.7760800477547</v>
      </c>
      <c r="AH82" s="16"/>
      <c r="AI82" s="16"/>
      <c r="AJ82" s="28"/>
      <c r="AK82" s="16"/>
      <c r="AL82" s="16"/>
      <c r="AM82" s="56"/>
      <c r="AN82" s="56">
        <v>1044</v>
      </c>
      <c r="AO82" s="63">
        <f>10*AO39</f>
        <v>742.36141422959406</v>
      </c>
      <c r="AP82" s="52">
        <v>1469</v>
      </c>
      <c r="AQ82" s="52">
        <f>10*AQ39</f>
        <v>741.5111654940348</v>
      </c>
      <c r="AR82" s="6" t="s">
        <v>213</v>
      </c>
      <c r="AS82" s="6"/>
    </row>
  </sheetData>
  <mergeCells count="476">
    <mergeCell ref="AI13:AI14"/>
    <mergeCell ref="AH13:AH14"/>
    <mergeCell ref="AL15:AL16"/>
    <mergeCell ref="AK15:AK16"/>
    <mergeCell ref="AJ15:AJ16"/>
    <mergeCell ref="AI15:AI16"/>
    <mergeCell ref="AH15:AH16"/>
    <mergeCell ref="AM80:AM81"/>
    <mergeCell ref="AN80:AN81"/>
    <mergeCell ref="AK77:AK79"/>
    <mergeCell ref="AL77:AL79"/>
    <mergeCell ref="AM77:AM79"/>
    <mergeCell ref="AN77:AN79"/>
    <mergeCell ref="AM55:AM57"/>
    <mergeCell ref="AN55:AN57"/>
    <mergeCell ref="AH55:AH57"/>
    <mergeCell ref="AI55:AI57"/>
    <mergeCell ref="AJ55:AJ57"/>
    <mergeCell ref="AK55:AK57"/>
    <mergeCell ref="AL55:AL57"/>
    <mergeCell ref="AM14:AM16"/>
    <mergeCell ref="AN14:AN16"/>
    <mergeCell ref="AM34:AM36"/>
    <mergeCell ref="AH49:AH51"/>
    <mergeCell ref="AO80:AO81"/>
    <mergeCell ref="Z80:Z81"/>
    <mergeCell ref="AA80:AA81"/>
    <mergeCell ref="AB80:AB81"/>
    <mergeCell ref="AP67:AP69"/>
    <mergeCell ref="AH71:AH73"/>
    <mergeCell ref="AI71:AI73"/>
    <mergeCell ref="AJ71:AJ73"/>
    <mergeCell ref="AK71:AK73"/>
    <mergeCell ref="AL71:AL73"/>
    <mergeCell ref="AM71:AM73"/>
    <mergeCell ref="AN71:AN73"/>
    <mergeCell ref="AO71:AO73"/>
    <mergeCell ref="AH74:AH76"/>
    <mergeCell ref="AI74:AI76"/>
    <mergeCell ref="AJ74:AJ76"/>
    <mergeCell ref="AK74:AK76"/>
    <mergeCell ref="AL74:AL76"/>
    <mergeCell ref="AM74:AM76"/>
    <mergeCell ref="AN74:AN76"/>
    <mergeCell ref="AO74:AO76"/>
    <mergeCell ref="AH77:AH79"/>
    <mergeCell ref="AI77:AI79"/>
    <mergeCell ref="AJ77:AJ79"/>
    <mergeCell ref="AO77:AO79"/>
    <mergeCell ref="Z71:Z72"/>
    <mergeCell ref="AA71:AA72"/>
    <mergeCell ref="AB71:AB72"/>
    <mergeCell ref="X73:X75"/>
    <mergeCell ref="Y73:Y75"/>
    <mergeCell ref="Z73:Z75"/>
    <mergeCell ref="AA73:AA75"/>
    <mergeCell ref="AB73:AB75"/>
    <mergeCell ref="X76:X79"/>
    <mergeCell ref="Y76:Y79"/>
    <mergeCell ref="Z76:Z79"/>
    <mergeCell ref="AA76:AA79"/>
    <mergeCell ref="AB76:AB79"/>
    <mergeCell ref="I80:I81"/>
    <mergeCell ref="J80:J81"/>
    <mergeCell ref="K80:K81"/>
    <mergeCell ref="L80:L81"/>
    <mergeCell ref="M80:M81"/>
    <mergeCell ref="X71:X72"/>
    <mergeCell ref="Y71:Y72"/>
    <mergeCell ref="X80:X81"/>
    <mergeCell ref="Y80:Y81"/>
    <mergeCell ref="W73:W74"/>
    <mergeCell ref="S75:S76"/>
    <mergeCell ref="T75:T76"/>
    <mergeCell ref="U75:U76"/>
    <mergeCell ref="V75:V76"/>
    <mergeCell ref="W75:W76"/>
    <mergeCell ref="I76:I79"/>
    <mergeCell ref="J76:J79"/>
    <mergeCell ref="K76:K79"/>
    <mergeCell ref="L76:L79"/>
    <mergeCell ref="M76:M79"/>
    <mergeCell ref="S77:S78"/>
    <mergeCell ref="T77:T78"/>
    <mergeCell ref="U77:U78"/>
    <mergeCell ref="V77:V78"/>
    <mergeCell ref="W77:W78"/>
    <mergeCell ref="N79:N81"/>
    <mergeCell ref="O79:O81"/>
    <mergeCell ref="P79:P81"/>
    <mergeCell ref="Q79:Q81"/>
    <mergeCell ref="R79:R81"/>
    <mergeCell ref="S79:S80"/>
    <mergeCell ref="T79:T80"/>
    <mergeCell ref="U79:U80"/>
    <mergeCell ref="N73:N78"/>
    <mergeCell ref="O73:O78"/>
    <mergeCell ref="P73:P78"/>
    <mergeCell ref="Q73:Q78"/>
    <mergeCell ref="R73:R78"/>
    <mergeCell ref="S73:S74"/>
    <mergeCell ref="T73:T74"/>
    <mergeCell ref="U73:U74"/>
    <mergeCell ref="V73:V74"/>
    <mergeCell ref="V79:V80"/>
    <mergeCell ref="W79:W80"/>
    <mergeCell ref="N51:N56"/>
    <mergeCell ref="O51:O56"/>
    <mergeCell ref="P51:P56"/>
    <mergeCell ref="Q51:Q56"/>
    <mergeCell ref="R51:R56"/>
    <mergeCell ref="N57:N59"/>
    <mergeCell ref="O57:O59"/>
    <mergeCell ref="P57:P59"/>
    <mergeCell ref="Q57:Q59"/>
    <mergeCell ref="R57:R59"/>
    <mergeCell ref="N36:N38"/>
    <mergeCell ref="O36:O38"/>
    <mergeCell ref="P36:P38"/>
    <mergeCell ref="Q36:Q38"/>
    <mergeCell ref="R36:R38"/>
    <mergeCell ref="N49:N50"/>
    <mergeCell ref="O49:O50"/>
    <mergeCell ref="P49:P50"/>
    <mergeCell ref="Q49:Q50"/>
    <mergeCell ref="R49:R50"/>
    <mergeCell ref="N8:N9"/>
    <mergeCell ref="O8:O9"/>
    <mergeCell ref="P8:P9"/>
    <mergeCell ref="Q8:Q9"/>
    <mergeCell ref="R8:R9"/>
    <mergeCell ref="N10:N15"/>
    <mergeCell ref="O10:O15"/>
    <mergeCell ref="P10:P15"/>
    <mergeCell ref="Q10:Q15"/>
    <mergeCell ref="R10:R15"/>
    <mergeCell ref="D78:D79"/>
    <mergeCell ref="E78:E79"/>
    <mergeCell ref="F78:F79"/>
    <mergeCell ref="G78:G79"/>
    <mergeCell ref="H78:H79"/>
    <mergeCell ref="D80:D81"/>
    <mergeCell ref="E80:E81"/>
    <mergeCell ref="F80:F81"/>
    <mergeCell ref="G80:G81"/>
    <mergeCell ref="H80:H81"/>
    <mergeCell ref="D74:D75"/>
    <mergeCell ref="E74:E75"/>
    <mergeCell ref="F74:F75"/>
    <mergeCell ref="G74:G75"/>
    <mergeCell ref="H74:H75"/>
    <mergeCell ref="D76:D77"/>
    <mergeCell ref="E76:E77"/>
    <mergeCell ref="F76:F77"/>
    <mergeCell ref="G76:G77"/>
    <mergeCell ref="H76:H77"/>
    <mergeCell ref="X64:AB64"/>
    <mergeCell ref="AC64:AG64"/>
    <mergeCell ref="AH64:AL64"/>
    <mergeCell ref="AM64:AQ64"/>
    <mergeCell ref="D72:D73"/>
    <mergeCell ref="E72:E73"/>
    <mergeCell ref="F72:F73"/>
    <mergeCell ref="G72:G73"/>
    <mergeCell ref="H72:H73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I72:I75"/>
    <mergeCell ref="J72:J75"/>
    <mergeCell ref="K72:K75"/>
    <mergeCell ref="L72:L75"/>
    <mergeCell ref="M72:M75"/>
    <mergeCell ref="D17:D18"/>
    <mergeCell ref="E17:E18"/>
    <mergeCell ref="F17:F18"/>
    <mergeCell ref="G17:G18"/>
    <mergeCell ref="H17:H18"/>
    <mergeCell ref="D64:H64"/>
    <mergeCell ref="I64:M64"/>
    <mergeCell ref="N64:R64"/>
    <mergeCell ref="S64:W64"/>
    <mergeCell ref="N16:N18"/>
    <mergeCell ref="O16:O18"/>
    <mergeCell ref="P16:P18"/>
    <mergeCell ref="Q16:Q18"/>
    <mergeCell ref="R16:R18"/>
    <mergeCell ref="N28:N29"/>
    <mergeCell ref="O28:O29"/>
    <mergeCell ref="P28:P29"/>
    <mergeCell ref="Q28:Q29"/>
    <mergeCell ref="R28:R29"/>
    <mergeCell ref="N30:N35"/>
    <mergeCell ref="O30:O35"/>
    <mergeCell ref="P30:P35"/>
    <mergeCell ref="Q30:Q35"/>
    <mergeCell ref="R30:R35"/>
    <mergeCell ref="D13:D14"/>
    <mergeCell ref="E13:E14"/>
    <mergeCell ref="F13:F14"/>
    <mergeCell ref="G13:G14"/>
    <mergeCell ref="H13:H14"/>
    <mergeCell ref="D15:D16"/>
    <mergeCell ref="E15:E16"/>
    <mergeCell ref="F15:F16"/>
    <mergeCell ref="G15:G16"/>
    <mergeCell ref="H15:H16"/>
    <mergeCell ref="D9:D10"/>
    <mergeCell ref="E9:E10"/>
    <mergeCell ref="F9:F10"/>
    <mergeCell ref="G9:G10"/>
    <mergeCell ref="H9:H10"/>
    <mergeCell ref="D11:D12"/>
    <mergeCell ref="E11:E12"/>
    <mergeCell ref="F11:F12"/>
    <mergeCell ref="G11:G12"/>
    <mergeCell ref="H11:H12"/>
    <mergeCell ref="AO55:AO57"/>
    <mergeCell ref="AM58:AM59"/>
    <mergeCell ref="AN58:AN59"/>
    <mergeCell ref="AO58:AO59"/>
    <mergeCell ref="AP4:AP6"/>
    <mergeCell ref="AP24:AP26"/>
    <mergeCell ref="AP45:AP47"/>
    <mergeCell ref="AN34:AN36"/>
    <mergeCell ref="AO34:AO36"/>
    <mergeCell ref="AM37:AM38"/>
    <mergeCell ref="AN37:AN38"/>
    <mergeCell ref="AO37:AO38"/>
    <mergeCell ref="AM49:AM51"/>
    <mergeCell ref="AN49:AN51"/>
    <mergeCell ref="AO49:AO51"/>
    <mergeCell ref="AM52:AM54"/>
    <mergeCell ref="AN52:AN54"/>
    <mergeCell ref="AO52:AO54"/>
    <mergeCell ref="AM8:AM10"/>
    <mergeCell ref="AN8:AN10"/>
    <mergeCell ref="AO8:AO10"/>
    <mergeCell ref="AM11:AM13"/>
    <mergeCell ref="AN11:AN13"/>
    <mergeCell ref="AO11:AO13"/>
    <mergeCell ref="AO14:AO16"/>
    <mergeCell ref="AM17:AM18"/>
    <mergeCell ref="AN17:AN18"/>
    <mergeCell ref="AO17:AO18"/>
    <mergeCell ref="AM28:AM30"/>
    <mergeCell ref="AN28:AN30"/>
    <mergeCell ref="AO28:AO30"/>
    <mergeCell ref="AM31:AM33"/>
    <mergeCell ref="AN31:AN33"/>
    <mergeCell ref="AO31:AO33"/>
    <mergeCell ref="AI49:AI51"/>
    <mergeCell ref="AJ49:AJ51"/>
    <mergeCell ref="AK49:AK51"/>
    <mergeCell ref="AL49:AL51"/>
    <mergeCell ref="AH52:AH54"/>
    <mergeCell ref="AI52:AI54"/>
    <mergeCell ref="AJ52:AJ54"/>
    <mergeCell ref="AK52:AK54"/>
    <mergeCell ref="AL52:AL54"/>
    <mergeCell ref="AL28:AL30"/>
    <mergeCell ref="AH31:AH33"/>
    <mergeCell ref="AI31:AI33"/>
    <mergeCell ref="AJ31:AJ33"/>
    <mergeCell ref="AK31:AK33"/>
    <mergeCell ref="AL31:AL33"/>
    <mergeCell ref="AH34:AH36"/>
    <mergeCell ref="AI34:AI36"/>
    <mergeCell ref="AJ34:AJ36"/>
    <mergeCell ref="AK34:AK36"/>
    <mergeCell ref="AL34:AL36"/>
    <mergeCell ref="AL8:AL9"/>
    <mergeCell ref="AK8:AK9"/>
    <mergeCell ref="AJ8:AJ9"/>
    <mergeCell ref="AI8:AI9"/>
    <mergeCell ref="AH8:AH9"/>
    <mergeCell ref="AL11:AL12"/>
    <mergeCell ref="AK11:AK12"/>
    <mergeCell ref="AJ11:AJ12"/>
    <mergeCell ref="AI11:AI12"/>
    <mergeCell ref="AH11:AH12"/>
    <mergeCell ref="AL13:AL14"/>
    <mergeCell ref="AK13:AK14"/>
    <mergeCell ref="AJ13:AJ14"/>
    <mergeCell ref="S36:S37"/>
    <mergeCell ref="T36:T37"/>
    <mergeCell ref="U36:U37"/>
    <mergeCell ref="V36:V37"/>
    <mergeCell ref="W36:W37"/>
    <mergeCell ref="AH28:AH30"/>
    <mergeCell ref="AI28:AI30"/>
    <mergeCell ref="AJ28:AJ30"/>
    <mergeCell ref="AK28:AK30"/>
    <mergeCell ref="S32:S33"/>
    <mergeCell ref="T32:T33"/>
    <mergeCell ref="U32:U33"/>
    <mergeCell ref="V32:V33"/>
    <mergeCell ref="W32:W33"/>
    <mergeCell ref="S34:S35"/>
    <mergeCell ref="T34:T35"/>
    <mergeCell ref="U34:U35"/>
    <mergeCell ref="V34:V35"/>
    <mergeCell ref="W34:W35"/>
    <mergeCell ref="U16:U17"/>
    <mergeCell ref="V16:V17"/>
    <mergeCell ref="W16:W17"/>
    <mergeCell ref="S28:S29"/>
    <mergeCell ref="T28:T29"/>
    <mergeCell ref="U28:U29"/>
    <mergeCell ref="V28:V29"/>
    <mergeCell ref="W28:W29"/>
    <mergeCell ref="S30:S31"/>
    <mergeCell ref="T30:T31"/>
    <mergeCell ref="U30:U31"/>
    <mergeCell ref="V30:V31"/>
    <mergeCell ref="W30:W31"/>
    <mergeCell ref="U8:U9"/>
    <mergeCell ref="V8:V9"/>
    <mergeCell ref="W8:W9"/>
    <mergeCell ref="S10:S11"/>
    <mergeCell ref="T10:T11"/>
    <mergeCell ref="U10:U11"/>
    <mergeCell ref="V10:V11"/>
    <mergeCell ref="W10:W11"/>
    <mergeCell ref="X54:X57"/>
    <mergeCell ref="X49:X50"/>
    <mergeCell ref="X33:X36"/>
    <mergeCell ref="X28:X29"/>
    <mergeCell ref="S12:S13"/>
    <mergeCell ref="T12:T13"/>
    <mergeCell ref="U12:U13"/>
    <mergeCell ref="V12:V13"/>
    <mergeCell ref="W12:W13"/>
    <mergeCell ref="S14:S15"/>
    <mergeCell ref="T14:T15"/>
    <mergeCell ref="U14:U15"/>
    <mergeCell ref="V14:V15"/>
    <mergeCell ref="W14:W15"/>
    <mergeCell ref="S16:S17"/>
    <mergeCell ref="T16:T17"/>
    <mergeCell ref="Y54:Y57"/>
    <mergeCell ref="Z54:Z57"/>
    <mergeCell ref="AA54:AA57"/>
    <mergeCell ref="AB54:AB57"/>
    <mergeCell ref="X58:X59"/>
    <mergeCell ref="Y58:Y59"/>
    <mergeCell ref="Z58:Z59"/>
    <mergeCell ref="AA58:AA59"/>
    <mergeCell ref="AB58:AB59"/>
    <mergeCell ref="Y49:Y50"/>
    <mergeCell ref="Z49:Z50"/>
    <mergeCell ref="AA49:AA50"/>
    <mergeCell ref="AB49:AB50"/>
    <mergeCell ref="X51:X53"/>
    <mergeCell ref="Y51:Y53"/>
    <mergeCell ref="Z51:Z53"/>
    <mergeCell ref="AA51:AA53"/>
    <mergeCell ref="AB51:AB53"/>
    <mergeCell ref="Y33:Y36"/>
    <mergeCell ref="Z33:Z36"/>
    <mergeCell ref="AA33:AA36"/>
    <mergeCell ref="AB33:AB36"/>
    <mergeCell ref="X37:X38"/>
    <mergeCell ref="Y37:Y38"/>
    <mergeCell ref="Z37:Z38"/>
    <mergeCell ref="AA37:AA38"/>
    <mergeCell ref="AB37:AB38"/>
    <mergeCell ref="Y28:Y29"/>
    <mergeCell ref="Z28:Z29"/>
    <mergeCell ref="AA28:AA29"/>
    <mergeCell ref="AB28:AB29"/>
    <mergeCell ref="X30:X32"/>
    <mergeCell ref="Y30:Y32"/>
    <mergeCell ref="Z30:Z32"/>
    <mergeCell ref="AA30:AA32"/>
    <mergeCell ref="AB30:AB32"/>
    <mergeCell ref="AB13:AB16"/>
    <mergeCell ref="X17:X18"/>
    <mergeCell ref="Y17:Y18"/>
    <mergeCell ref="Z17:Z18"/>
    <mergeCell ref="AA17:AA18"/>
    <mergeCell ref="AB17:AB18"/>
    <mergeCell ref="Z8:Z9"/>
    <mergeCell ref="AA8:AA9"/>
    <mergeCell ref="AB8:AB9"/>
    <mergeCell ref="X10:X12"/>
    <mergeCell ref="Y10:Y12"/>
    <mergeCell ref="Z10:Z12"/>
    <mergeCell ref="AA10:AA12"/>
    <mergeCell ref="AB10:AB12"/>
    <mergeCell ref="I54:I57"/>
    <mergeCell ref="J54:J57"/>
    <mergeCell ref="K54:K57"/>
    <mergeCell ref="L54:L57"/>
    <mergeCell ref="M54:M57"/>
    <mergeCell ref="I58:I59"/>
    <mergeCell ref="J58:J59"/>
    <mergeCell ref="K58:K59"/>
    <mergeCell ref="L58:L59"/>
    <mergeCell ref="M58:M59"/>
    <mergeCell ref="I37:I38"/>
    <mergeCell ref="J37:J38"/>
    <mergeCell ref="K37:K38"/>
    <mergeCell ref="L37:L38"/>
    <mergeCell ref="M37:M38"/>
    <mergeCell ref="I50:I53"/>
    <mergeCell ref="J50:J53"/>
    <mergeCell ref="K50:K53"/>
    <mergeCell ref="L50:L53"/>
    <mergeCell ref="M50:M53"/>
    <mergeCell ref="L33:L36"/>
    <mergeCell ref="M33:M36"/>
    <mergeCell ref="I17:I18"/>
    <mergeCell ref="J17:J18"/>
    <mergeCell ref="L17:L18"/>
    <mergeCell ref="I29:I32"/>
    <mergeCell ref="J29:J32"/>
    <mergeCell ref="K29:K32"/>
    <mergeCell ref="L29:L32"/>
    <mergeCell ref="K17:K18"/>
    <mergeCell ref="M17:M18"/>
    <mergeCell ref="D42:H42"/>
    <mergeCell ref="I42:M42"/>
    <mergeCell ref="N42:R42"/>
    <mergeCell ref="S42:W42"/>
    <mergeCell ref="X42:AB42"/>
    <mergeCell ref="AC42:AG42"/>
    <mergeCell ref="AH42:AL42"/>
    <mergeCell ref="AM42:AQ42"/>
    <mergeCell ref="AC1:AG1"/>
    <mergeCell ref="AH1:AL1"/>
    <mergeCell ref="AM1:AQ1"/>
    <mergeCell ref="I9:I12"/>
    <mergeCell ref="J9:J12"/>
    <mergeCell ref="L9:L12"/>
    <mergeCell ref="I13:I16"/>
    <mergeCell ref="J13:J16"/>
    <mergeCell ref="L13:L16"/>
    <mergeCell ref="K13:K16"/>
    <mergeCell ref="AH21:AL21"/>
    <mergeCell ref="AM21:AQ21"/>
    <mergeCell ref="M29:M32"/>
    <mergeCell ref="I33:I36"/>
    <mergeCell ref="J33:J36"/>
    <mergeCell ref="K33:K36"/>
    <mergeCell ref="C6:C18"/>
    <mergeCell ref="D21:H21"/>
    <mergeCell ref="I21:M21"/>
    <mergeCell ref="N21:R21"/>
    <mergeCell ref="S21:W21"/>
    <mergeCell ref="X21:AB21"/>
    <mergeCell ref="AC21:AG21"/>
    <mergeCell ref="B1:C1"/>
    <mergeCell ref="D1:H1"/>
    <mergeCell ref="I1:M1"/>
    <mergeCell ref="N1:R1"/>
    <mergeCell ref="S1:W1"/>
    <mergeCell ref="X1:AB1"/>
    <mergeCell ref="M13:M16"/>
    <mergeCell ref="M9:M12"/>
    <mergeCell ref="K9:K12"/>
    <mergeCell ref="X8:X9"/>
    <mergeCell ref="Y8:Y9"/>
    <mergeCell ref="X13:X16"/>
    <mergeCell ref="Y13:Y16"/>
    <mergeCell ref="S8:S9"/>
    <mergeCell ref="T8:T9"/>
    <mergeCell ref="Z13:Z16"/>
    <mergeCell ref="AA13:AA16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S82"/>
  <sheetViews>
    <sheetView workbookViewId="0">
      <pane xSplit="3" ySplit="2" topLeftCell="H3" activePane="bottomRight" state="frozen"/>
      <selection activeCell="A3" sqref="A3"/>
      <selection pane="topRight" activeCell="A3" sqref="A3"/>
      <selection pane="bottomLeft" activeCell="A3" sqref="A3"/>
      <selection pane="bottomRight" activeCell="M24" sqref="M24"/>
    </sheetView>
  </sheetViews>
  <sheetFormatPr defaultColWidth="8.77734375" defaultRowHeight="14.4" x14ac:dyDescent="0.3"/>
  <cols>
    <col min="1" max="1" width="18.44140625" bestFit="1" customWidth="1"/>
    <col min="2" max="2" width="7.77734375" customWidth="1"/>
    <col min="4" max="4" width="6.44140625" bestFit="1" customWidth="1"/>
    <col min="5" max="7" width="5" bestFit="1" customWidth="1"/>
    <col min="8" max="8" width="8" bestFit="1" customWidth="1"/>
    <col min="9" max="9" width="6.44140625" bestFit="1" customWidth="1"/>
    <col min="10" max="10" width="4" bestFit="1" customWidth="1"/>
    <col min="11" max="11" width="5" bestFit="1" customWidth="1"/>
    <col min="12" max="12" width="4" bestFit="1" customWidth="1"/>
    <col min="13" max="13" width="8" bestFit="1" customWidth="1"/>
    <col min="14" max="14" width="6.44140625" bestFit="1" customWidth="1"/>
    <col min="15" max="15" width="4" bestFit="1" customWidth="1"/>
    <col min="16" max="16" width="6.44140625" bestFit="1" customWidth="1"/>
    <col min="17" max="17" width="4" bestFit="1" customWidth="1"/>
    <col min="18" max="18" width="8" bestFit="1" customWidth="1"/>
    <col min="19" max="19" width="6.44140625" bestFit="1" customWidth="1"/>
    <col min="20" max="20" width="4" bestFit="1" customWidth="1"/>
    <col min="21" max="21" width="5" bestFit="1" customWidth="1"/>
    <col min="22" max="22" width="4" bestFit="1" customWidth="1"/>
    <col min="23" max="23" width="8" bestFit="1" customWidth="1"/>
    <col min="24" max="24" width="6.44140625" bestFit="1" customWidth="1"/>
    <col min="25" max="25" width="4" bestFit="1" customWidth="1"/>
    <col min="26" max="27" width="5" bestFit="1" customWidth="1"/>
    <col min="28" max="28" width="8" bestFit="1" customWidth="1"/>
    <col min="29" max="29" width="6.44140625" bestFit="1" customWidth="1"/>
    <col min="30" max="30" width="4" bestFit="1" customWidth="1"/>
    <col min="31" max="32" width="5" bestFit="1" customWidth="1"/>
    <col min="33" max="33" width="8" bestFit="1" customWidth="1"/>
    <col min="34" max="34" width="6.44140625" bestFit="1" customWidth="1"/>
    <col min="35" max="35" width="5.21875" customWidth="1"/>
    <col min="36" max="36" width="5" bestFit="1" customWidth="1"/>
    <col min="37" max="37" width="4.21875" customWidth="1"/>
    <col min="38" max="38" width="8" bestFit="1" customWidth="1"/>
    <col min="39" max="39" width="6.44140625" bestFit="1" customWidth="1"/>
    <col min="40" max="40" width="8.44140625" bestFit="1" customWidth="1"/>
    <col min="41" max="41" width="9" customWidth="1"/>
    <col min="42" max="42" width="5" bestFit="1" customWidth="1"/>
    <col min="43" max="43" width="8" bestFit="1" customWidth="1"/>
  </cols>
  <sheetData>
    <row r="1" spans="1:44" x14ac:dyDescent="0.3">
      <c r="A1" s="68" t="s">
        <v>67</v>
      </c>
      <c r="B1" s="152" t="s">
        <v>40</v>
      </c>
      <c r="C1" s="152"/>
      <c r="D1" s="152" t="s">
        <v>1</v>
      </c>
      <c r="E1" s="152"/>
      <c r="F1" s="152"/>
      <c r="G1" s="152"/>
      <c r="H1" s="152"/>
      <c r="I1" s="152" t="s">
        <v>2</v>
      </c>
      <c r="J1" s="152"/>
      <c r="K1" s="152"/>
      <c r="L1" s="152"/>
      <c r="M1" s="152"/>
      <c r="N1" s="152" t="s">
        <v>3</v>
      </c>
      <c r="O1" s="152"/>
      <c r="P1" s="152"/>
      <c r="Q1" s="152"/>
      <c r="R1" s="152"/>
      <c r="S1" s="152" t="s">
        <v>4</v>
      </c>
      <c r="T1" s="152"/>
      <c r="U1" s="152"/>
      <c r="V1" s="152"/>
      <c r="W1" s="152"/>
      <c r="X1" s="152" t="s">
        <v>5</v>
      </c>
      <c r="Y1" s="152"/>
      <c r="Z1" s="152"/>
      <c r="AA1" s="152"/>
      <c r="AB1" s="152"/>
      <c r="AC1" s="152" t="s">
        <v>6</v>
      </c>
      <c r="AD1" s="152"/>
      <c r="AE1" s="152"/>
      <c r="AF1" s="152"/>
      <c r="AG1" s="152"/>
      <c r="AH1" s="152" t="s">
        <v>7</v>
      </c>
      <c r="AI1" s="152"/>
      <c r="AJ1" s="152"/>
      <c r="AK1" s="152"/>
      <c r="AL1" s="152"/>
      <c r="AM1" s="152" t="s">
        <v>8</v>
      </c>
      <c r="AN1" s="152"/>
      <c r="AO1" s="152"/>
      <c r="AP1" s="152"/>
      <c r="AQ1" s="152"/>
    </row>
    <row r="2" spans="1:44" x14ac:dyDescent="0.3">
      <c r="A2" s="3"/>
      <c r="B2" s="3" t="s">
        <v>39</v>
      </c>
      <c r="C2" s="3" t="s">
        <v>38</v>
      </c>
      <c r="D2" s="55" t="s">
        <v>37</v>
      </c>
      <c r="E2" s="55" t="s">
        <v>11</v>
      </c>
      <c r="F2" s="55" t="s">
        <v>27</v>
      </c>
      <c r="G2" s="55" t="s">
        <v>11</v>
      </c>
      <c r="H2" s="55" t="s">
        <v>28</v>
      </c>
      <c r="I2" s="3" t="s">
        <v>37</v>
      </c>
      <c r="J2" s="3" t="s">
        <v>11</v>
      </c>
      <c r="K2" s="3" t="s">
        <v>27</v>
      </c>
      <c r="L2" s="3" t="s">
        <v>11</v>
      </c>
      <c r="M2" s="3" t="s">
        <v>28</v>
      </c>
      <c r="N2" s="3" t="s">
        <v>37</v>
      </c>
      <c r="O2" s="3" t="s">
        <v>11</v>
      </c>
      <c r="P2" s="3" t="s">
        <v>27</v>
      </c>
      <c r="Q2" s="3" t="s">
        <v>11</v>
      </c>
      <c r="R2" s="3" t="s">
        <v>28</v>
      </c>
      <c r="S2" s="3" t="s">
        <v>37</v>
      </c>
      <c r="T2" s="3" t="s">
        <v>11</v>
      </c>
      <c r="U2" s="3" t="s">
        <v>27</v>
      </c>
      <c r="V2" s="3" t="s">
        <v>11</v>
      </c>
      <c r="W2" s="3" t="s">
        <v>28</v>
      </c>
      <c r="X2" s="55" t="s">
        <v>37</v>
      </c>
      <c r="Y2" s="55" t="s">
        <v>11</v>
      </c>
      <c r="Z2" s="55" t="s">
        <v>27</v>
      </c>
      <c r="AA2" s="55" t="s">
        <v>11</v>
      </c>
      <c r="AB2" s="55" t="s">
        <v>28</v>
      </c>
      <c r="AC2" s="55" t="s">
        <v>37</v>
      </c>
      <c r="AD2" s="55" t="s">
        <v>11</v>
      </c>
      <c r="AE2" s="55" t="s">
        <v>27</v>
      </c>
      <c r="AF2" s="55" t="s">
        <v>11</v>
      </c>
      <c r="AG2" s="55" t="s">
        <v>28</v>
      </c>
      <c r="AH2" s="3" t="s">
        <v>37</v>
      </c>
      <c r="AI2" s="3" t="s">
        <v>11</v>
      </c>
      <c r="AJ2" s="3" t="s">
        <v>27</v>
      </c>
      <c r="AK2" s="3" t="s">
        <v>11</v>
      </c>
      <c r="AL2" s="3" t="s">
        <v>28</v>
      </c>
      <c r="AM2" s="55" t="s">
        <v>37</v>
      </c>
      <c r="AN2" s="55" t="s">
        <v>11</v>
      </c>
      <c r="AO2" s="55" t="s">
        <v>27</v>
      </c>
      <c r="AP2" s="55" t="s">
        <v>11</v>
      </c>
      <c r="AQ2" s="3" t="s">
        <v>28</v>
      </c>
    </row>
    <row r="3" spans="1:44" x14ac:dyDescent="0.3">
      <c r="B3" s="4" t="s">
        <v>12</v>
      </c>
      <c r="C3">
        <v>10</v>
      </c>
      <c r="D3" s="25" t="s">
        <v>222</v>
      </c>
      <c r="E3" s="3">
        <v>66</v>
      </c>
      <c r="F3" s="3">
        <v>2.7</v>
      </c>
      <c r="G3" s="3">
        <v>64</v>
      </c>
      <c r="H3" s="3">
        <v>2.4</v>
      </c>
      <c r="I3" s="102" t="s">
        <v>311</v>
      </c>
      <c r="J3" s="103">
        <v>239</v>
      </c>
      <c r="K3" s="103">
        <v>9.1</v>
      </c>
      <c r="L3" s="103">
        <v>228</v>
      </c>
      <c r="M3" s="103">
        <v>8.6</v>
      </c>
      <c r="X3" s="3"/>
      <c r="Y3" s="3"/>
      <c r="Z3" s="3"/>
      <c r="AA3" s="3"/>
      <c r="AB3" s="3"/>
      <c r="AC3" s="36" t="s">
        <v>12</v>
      </c>
      <c r="AD3" s="3">
        <v>277</v>
      </c>
      <c r="AE3" s="37">
        <v>1.9</v>
      </c>
      <c r="AF3" s="3">
        <v>302</v>
      </c>
      <c r="AG3" s="37">
        <v>2</v>
      </c>
      <c r="AM3" s="3"/>
      <c r="AN3" s="3" t="s">
        <v>212</v>
      </c>
      <c r="AO3" s="3" t="s">
        <v>211</v>
      </c>
      <c r="AP3" s="3" t="s">
        <v>217</v>
      </c>
    </row>
    <row r="4" spans="1:44" x14ac:dyDescent="0.3">
      <c r="B4" s="4" t="s">
        <v>13</v>
      </c>
      <c r="C4">
        <v>10</v>
      </c>
      <c r="D4" s="26" t="s">
        <v>223</v>
      </c>
      <c r="E4" s="3">
        <v>150</v>
      </c>
      <c r="F4" s="3">
        <v>2.9</v>
      </c>
      <c r="G4" s="3">
        <v>141</v>
      </c>
      <c r="H4" s="3">
        <v>2.6</v>
      </c>
      <c r="I4" s="104" t="s">
        <v>312</v>
      </c>
      <c r="J4" s="105">
        <v>184</v>
      </c>
      <c r="K4" s="105">
        <v>10.1</v>
      </c>
      <c r="L4" s="105">
        <v>164</v>
      </c>
      <c r="M4" s="105">
        <v>8.9</v>
      </c>
      <c r="S4" s="3"/>
      <c r="T4" s="85" t="s">
        <v>304</v>
      </c>
      <c r="U4" s="85"/>
      <c r="V4" s="84"/>
      <c r="W4" s="84"/>
      <c r="X4" s="31" t="s">
        <v>196</v>
      </c>
      <c r="Y4" s="3">
        <v>490</v>
      </c>
      <c r="Z4" s="3">
        <v>5.7</v>
      </c>
      <c r="AA4" s="3">
        <v>559</v>
      </c>
      <c r="AB4" s="3">
        <v>5.6</v>
      </c>
      <c r="AC4" s="36" t="s">
        <v>13</v>
      </c>
      <c r="AD4" s="3">
        <v>168</v>
      </c>
      <c r="AE4" s="37">
        <v>3.1</v>
      </c>
      <c r="AF4" s="3">
        <v>179</v>
      </c>
      <c r="AG4" s="37">
        <v>2.1</v>
      </c>
      <c r="AM4" s="39" t="s">
        <v>214</v>
      </c>
      <c r="AN4" s="3">
        <v>1503</v>
      </c>
      <c r="AO4" s="37">
        <v>6.69</v>
      </c>
      <c r="AP4" s="162">
        <v>7.66</v>
      </c>
      <c r="AQ4" s="5"/>
    </row>
    <row r="5" spans="1:44" x14ac:dyDescent="0.3">
      <c r="B5" s="4" t="s">
        <v>14</v>
      </c>
      <c r="C5">
        <v>10</v>
      </c>
      <c r="D5" s="26" t="s">
        <v>224</v>
      </c>
      <c r="E5" s="3">
        <v>134</v>
      </c>
      <c r="F5" s="3">
        <v>3</v>
      </c>
      <c r="G5" s="3">
        <v>135</v>
      </c>
      <c r="H5" s="3">
        <v>2.4</v>
      </c>
      <c r="S5" s="85" t="s">
        <v>302</v>
      </c>
      <c r="T5" s="3">
        <v>636</v>
      </c>
      <c r="U5" s="3">
        <v>3.8</v>
      </c>
      <c r="X5" s="32" t="s">
        <v>198</v>
      </c>
      <c r="Y5" s="33">
        <v>476</v>
      </c>
      <c r="Z5" s="33">
        <v>7.2</v>
      </c>
      <c r="AA5" s="33">
        <v>574</v>
      </c>
      <c r="AB5" s="33">
        <v>5.7</v>
      </c>
      <c r="AC5" s="36" t="s">
        <v>14</v>
      </c>
      <c r="AD5" s="3">
        <v>93</v>
      </c>
      <c r="AE5" s="37">
        <v>3.3</v>
      </c>
      <c r="AF5" s="3">
        <v>89</v>
      </c>
      <c r="AG5" s="37">
        <v>1.8</v>
      </c>
      <c r="AM5" s="40" t="s">
        <v>215</v>
      </c>
      <c r="AN5" s="3">
        <v>1620</v>
      </c>
      <c r="AO5" s="37">
        <v>8.51</v>
      </c>
      <c r="AP5" s="162"/>
      <c r="AQ5" s="5"/>
    </row>
    <row r="6" spans="1:44" x14ac:dyDescent="0.3">
      <c r="B6" s="4" t="s">
        <v>70</v>
      </c>
      <c r="C6" s="9" t="s">
        <v>71</v>
      </c>
      <c r="D6" s="26" t="s">
        <v>225</v>
      </c>
      <c r="E6" s="3">
        <v>117</v>
      </c>
      <c r="F6" s="3">
        <v>3.4</v>
      </c>
      <c r="G6" s="3">
        <v>123</v>
      </c>
      <c r="H6" s="3">
        <v>2.2999999999999998</v>
      </c>
      <c r="S6" s="85" t="s">
        <v>303</v>
      </c>
      <c r="T6" s="3">
        <v>687</v>
      </c>
      <c r="U6" s="3">
        <v>3.9</v>
      </c>
      <c r="X6" s="32" t="s">
        <v>197</v>
      </c>
      <c r="Y6" s="3">
        <v>423</v>
      </c>
      <c r="Z6" s="3">
        <v>6.5</v>
      </c>
      <c r="AA6" s="3">
        <v>577</v>
      </c>
      <c r="AB6" s="3">
        <v>4.9000000000000004</v>
      </c>
      <c r="AC6" s="36" t="s">
        <v>15</v>
      </c>
      <c r="AD6" s="3">
        <v>80</v>
      </c>
      <c r="AE6" s="37">
        <v>3.2</v>
      </c>
      <c r="AF6" s="3">
        <v>117</v>
      </c>
      <c r="AG6" s="37">
        <v>2.5</v>
      </c>
      <c r="AM6" s="3" t="s">
        <v>216</v>
      </c>
      <c r="AN6" s="3">
        <v>1500</v>
      </c>
      <c r="AO6" s="37">
        <v>7.72</v>
      </c>
      <c r="AP6" s="162"/>
      <c r="AQ6" s="12"/>
      <c r="AR6" s="8"/>
    </row>
    <row r="7" spans="1:44" x14ac:dyDescent="0.3">
      <c r="B7" s="4"/>
      <c r="C7" s="9"/>
      <c r="D7" s="26"/>
      <c r="E7" s="3"/>
      <c r="F7" s="3"/>
      <c r="G7" s="3"/>
      <c r="H7" s="3"/>
      <c r="X7" s="38"/>
      <c r="Y7" s="3"/>
      <c r="Z7" s="3"/>
      <c r="AA7" s="3"/>
      <c r="AB7" s="3"/>
      <c r="AC7" s="36"/>
      <c r="AD7" s="3"/>
      <c r="AE7" s="37"/>
      <c r="AF7" s="3"/>
      <c r="AG7" s="37"/>
      <c r="AM7" s="3"/>
      <c r="AN7" s="3" t="s">
        <v>212</v>
      </c>
      <c r="AO7" s="3" t="s">
        <v>211</v>
      </c>
      <c r="AP7" s="3"/>
    </row>
    <row r="8" spans="1:44" x14ac:dyDescent="0.3">
      <c r="B8" s="4" t="s">
        <v>72</v>
      </c>
      <c r="C8" s="9">
        <v>20</v>
      </c>
      <c r="D8" s="26" t="s">
        <v>226</v>
      </c>
      <c r="E8" s="3">
        <v>170</v>
      </c>
      <c r="F8" s="3">
        <v>3.8</v>
      </c>
      <c r="G8" s="3">
        <v>176</v>
      </c>
      <c r="H8" s="3">
        <v>3.2</v>
      </c>
      <c r="I8" s="3" t="s">
        <v>16</v>
      </c>
      <c r="J8" s="3">
        <v>47</v>
      </c>
      <c r="K8" s="3">
        <v>15.3</v>
      </c>
      <c r="L8" s="3">
        <v>52</v>
      </c>
      <c r="M8" s="3">
        <v>8</v>
      </c>
      <c r="N8" s="152" t="s">
        <v>191</v>
      </c>
      <c r="O8" s="152">
        <v>131</v>
      </c>
      <c r="P8" s="162">
        <v>6.6</v>
      </c>
      <c r="Q8" s="152">
        <v>119</v>
      </c>
      <c r="R8" s="162">
        <v>4.5999999999999996</v>
      </c>
      <c r="S8" s="152" t="s">
        <v>200</v>
      </c>
      <c r="T8" s="152">
        <v>138</v>
      </c>
      <c r="U8" s="152">
        <v>5.5</v>
      </c>
      <c r="V8" s="152">
        <v>143</v>
      </c>
      <c r="W8" s="152">
        <v>3.9</v>
      </c>
      <c r="X8" s="152" t="s">
        <v>191</v>
      </c>
      <c r="Y8" s="152">
        <v>132</v>
      </c>
      <c r="Z8" s="152">
        <v>6.6</v>
      </c>
      <c r="AA8" s="152">
        <v>202</v>
      </c>
      <c r="AB8" s="152">
        <v>5.2</v>
      </c>
      <c r="AC8" s="36" t="s">
        <v>16</v>
      </c>
      <c r="AD8" s="3">
        <v>135</v>
      </c>
      <c r="AE8" s="37">
        <v>4.3</v>
      </c>
      <c r="AF8" s="3">
        <v>192</v>
      </c>
      <c r="AG8" s="37">
        <v>3.1</v>
      </c>
      <c r="AH8" s="152" t="s">
        <v>207</v>
      </c>
      <c r="AI8" s="159">
        <v>164</v>
      </c>
      <c r="AJ8" s="165">
        <v>5.0999999999999996</v>
      </c>
      <c r="AK8" s="159">
        <v>160</v>
      </c>
      <c r="AL8" s="166">
        <v>6.9</v>
      </c>
      <c r="AM8" s="152" t="s">
        <v>207</v>
      </c>
      <c r="AN8" s="152">
        <v>772</v>
      </c>
      <c r="AO8" s="162">
        <v>3.2</v>
      </c>
    </row>
    <row r="9" spans="1:44" x14ac:dyDescent="0.3">
      <c r="C9" s="9"/>
      <c r="D9" s="164" t="s">
        <v>218</v>
      </c>
      <c r="E9" s="152">
        <v>190</v>
      </c>
      <c r="F9" s="152">
        <v>4.5999999999999996</v>
      </c>
      <c r="G9" s="152">
        <v>185</v>
      </c>
      <c r="H9" s="152">
        <v>4</v>
      </c>
      <c r="I9" s="152" t="s">
        <v>181</v>
      </c>
      <c r="J9" s="152">
        <v>221</v>
      </c>
      <c r="K9" s="152">
        <v>12</v>
      </c>
      <c r="L9" s="152">
        <v>259</v>
      </c>
      <c r="M9" s="152">
        <v>9.4</v>
      </c>
      <c r="N9" s="152"/>
      <c r="O9" s="152"/>
      <c r="P9" s="162"/>
      <c r="Q9" s="152"/>
      <c r="R9" s="16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36" t="s">
        <v>17</v>
      </c>
      <c r="AD9" s="3">
        <v>77</v>
      </c>
      <c r="AE9" s="37">
        <v>5</v>
      </c>
      <c r="AF9" s="3">
        <v>137</v>
      </c>
      <c r="AG9" s="37">
        <v>4.5</v>
      </c>
      <c r="AH9" s="152"/>
      <c r="AI9" s="159"/>
      <c r="AJ9" s="165"/>
      <c r="AK9" s="159"/>
      <c r="AL9" s="166"/>
      <c r="AM9" s="152"/>
      <c r="AN9" s="152"/>
      <c r="AO9" s="162"/>
    </row>
    <row r="10" spans="1:44" x14ac:dyDescent="0.3">
      <c r="C10" s="9"/>
      <c r="D10" s="164"/>
      <c r="E10" s="152"/>
      <c r="F10" s="152"/>
      <c r="G10" s="152"/>
      <c r="H10" s="152"/>
      <c r="I10" s="152"/>
      <c r="J10" s="152"/>
      <c r="K10" s="152"/>
      <c r="L10" s="152"/>
      <c r="M10" s="152"/>
      <c r="N10" s="152" t="s">
        <v>248</v>
      </c>
      <c r="O10" s="152">
        <v>350</v>
      </c>
      <c r="P10" s="162">
        <v>9.3000000000000007</v>
      </c>
      <c r="Q10" s="152">
        <v>394</v>
      </c>
      <c r="R10" s="162">
        <v>6.4</v>
      </c>
      <c r="S10" s="152" t="s">
        <v>201</v>
      </c>
      <c r="T10" s="152">
        <v>136</v>
      </c>
      <c r="U10" s="152">
        <v>6.1</v>
      </c>
      <c r="V10" s="152">
        <v>169</v>
      </c>
      <c r="W10" s="152">
        <v>4.3</v>
      </c>
      <c r="X10" s="152" t="s">
        <v>192</v>
      </c>
      <c r="Y10" s="152">
        <v>183</v>
      </c>
      <c r="Z10" s="152">
        <v>6.9</v>
      </c>
      <c r="AA10" s="152">
        <v>247</v>
      </c>
      <c r="AB10" s="152">
        <v>6.2</v>
      </c>
      <c r="AC10" s="36" t="s">
        <v>18</v>
      </c>
      <c r="AD10" s="3">
        <v>85</v>
      </c>
      <c r="AE10" s="37">
        <v>4</v>
      </c>
      <c r="AF10" s="3">
        <v>158</v>
      </c>
      <c r="AG10" s="37">
        <v>4.5999999999999996</v>
      </c>
      <c r="AH10" s="152"/>
      <c r="AI10" s="159"/>
      <c r="AJ10" s="165"/>
      <c r="AK10" s="159"/>
      <c r="AL10" s="166"/>
      <c r="AM10" s="152"/>
      <c r="AN10" s="152"/>
      <c r="AO10" s="162"/>
    </row>
    <row r="11" spans="1:44" x14ac:dyDescent="0.3">
      <c r="C11" s="9"/>
      <c r="D11" s="164" t="s">
        <v>219</v>
      </c>
      <c r="E11" s="152">
        <v>253</v>
      </c>
      <c r="F11" s="152">
        <v>4.7</v>
      </c>
      <c r="G11" s="152">
        <v>289</v>
      </c>
      <c r="H11" s="152">
        <v>3.6</v>
      </c>
      <c r="I11" s="152"/>
      <c r="J11" s="152"/>
      <c r="K11" s="152"/>
      <c r="L11" s="152"/>
      <c r="M11" s="152"/>
      <c r="N11" s="152"/>
      <c r="O11" s="152"/>
      <c r="P11" s="162"/>
      <c r="Q11" s="152"/>
      <c r="R11" s="16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36" t="s">
        <v>19</v>
      </c>
      <c r="AD11" s="3">
        <v>84</v>
      </c>
      <c r="AE11" s="37">
        <v>4.7</v>
      </c>
      <c r="AF11" s="3">
        <v>160</v>
      </c>
      <c r="AG11" s="37">
        <v>4.2</v>
      </c>
      <c r="AH11" s="152" t="s">
        <v>208</v>
      </c>
      <c r="AI11" s="159">
        <v>157</v>
      </c>
      <c r="AJ11" s="165">
        <v>7.7</v>
      </c>
      <c r="AK11" s="159">
        <v>181</v>
      </c>
      <c r="AL11" s="166">
        <v>12.3</v>
      </c>
      <c r="AM11" s="158" t="s">
        <v>208</v>
      </c>
      <c r="AN11" s="152">
        <v>692</v>
      </c>
      <c r="AO11" s="162">
        <v>1.5</v>
      </c>
    </row>
    <row r="12" spans="1:44" x14ac:dyDescent="0.3">
      <c r="C12" s="9"/>
      <c r="D12" s="164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62"/>
      <c r="Q12" s="152"/>
      <c r="R12" s="162"/>
      <c r="S12" s="152" t="s">
        <v>202</v>
      </c>
      <c r="T12" s="152">
        <v>179</v>
      </c>
      <c r="U12" s="152">
        <v>6</v>
      </c>
      <c r="V12" s="152">
        <v>256</v>
      </c>
      <c r="W12" s="152">
        <v>5</v>
      </c>
      <c r="X12" s="152"/>
      <c r="Y12" s="152"/>
      <c r="Z12" s="152"/>
      <c r="AA12" s="152"/>
      <c r="AB12" s="152"/>
      <c r="AC12" s="36" t="s">
        <v>20</v>
      </c>
      <c r="AD12" s="3">
        <v>69</v>
      </c>
      <c r="AE12" s="37">
        <v>5.6</v>
      </c>
      <c r="AF12" s="3">
        <v>167</v>
      </c>
      <c r="AG12" s="37">
        <v>3.7</v>
      </c>
      <c r="AH12" s="152"/>
      <c r="AI12" s="159"/>
      <c r="AJ12" s="165"/>
      <c r="AK12" s="159"/>
      <c r="AL12" s="166"/>
      <c r="AM12" s="158"/>
      <c r="AN12" s="152"/>
      <c r="AO12" s="162"/>
    </row>
    <row r="13" spans="1:44" x14ac:dyDescent="0.3">
      <c r="C13" s="9"/>
      <c r="D13" s="164" t="s">
        <v>220</v>
      </c>
      <c r="E13" s="152">
        <v>297</v>
      </c>
      <c r="F13" s="152">
        <v>5.2</v>
      </c>
      <c r="G13" s="152">
        <v>318</v>
      </c>
      <c r="H13" s="152">
        <v>4.5</v>
      </c>
      <c r="I13" s="152" t="s">
        <v>182</v>
      </c>
      <c r="J13" s="152">
        <v>308</v>
      </c>
      <c r="K13" s="152">
        <v>13</v>
      </c>
      <c r="L13" s="152">
        <v>317</v>
      </c>
      <c r="M13" s="152">
        <v>10</v>
      </c>
      <c r="N13" s="152"/>
      <c r="O13" s="152"/>
      <c r="P13" s="162"/>
      <c r="Q13" s="152"/>
      <c r="R13" s="162"/>
      <c r="S13" s="152"/>
      <c r="T13" s="152"/>
      <c r="U13" s="152"/>
      <c r="V13" s="152"/>
      <c r="W13" s="152"/>
      <c r="X13" s="152" t="s">
        <v>182</v>
      </c>
      <c r="Y13" s="152">
        <v>308</v>
      </c>
      <c r="Z13" s="152">
        <v>7.7</v>
      </c>
      <c r="AA13" s="152">
        <v>358</v>
      </c>
      <c r="AB13" s="152">
        <v>6.6</v>
      </c>
      <c r="AC13" s="36" t="s">
        <v>21</v>
      </c>
      <c r="AD13" s="3">
        <v>67</v>
      </c>
      <c r="AE13" s="37">
        <v>5.7</v>
      </c>
      <c r="AF13" s="3">
        <v>168</v>
      </c>
      <c r="AG13" s="37">
        <v>4.5999999999999996</v>
      </c>
      <c r="AH13" s="152"/>
      <c r="AI13" s="159"/>
      <c r="AJ13" s="165"/>
      <c r="AK13" s="159"/>
      <c r="AL13" s="166"/>
      <c r="AM13" s="158"/>
      <c r="AN13" s="152"/>
      <c r="AO13" s="162"/>
    </row>
    <row r="14" spans="1:44" x14ac:dyDescent="0.3">
      <c r="C14" s="9"/>
      <c r="D14" s="164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62"/>
      <c r="Q14" s="152"/>
      <c r="R14" s="162"/>
      <c r="S14" s="152" t="s">
        <v>203</v>
      </c>
      <c r="T14" s="152">
        <v>192</v>
      </c>
      <c r="U14" s="152">
        <v>7.3</v>
      </c>
      <c r="V14" s="152">
        <v>193</v>
      </c>
      <c r="W14" s="152">
        <v>5.2</v>
      </c>
      <c r="X14" s="152"/>
      <c r="Y14" s="152"/>
      <c r="Z14" s="152"/>
      <c r="AA14" s="152"/>
      <c r="AB14" s="152"/>
      <c r="AC14" s="36" t="s">
        <v>22</v>
      </c>
      <c r="AD14" s="3">
        <v>73</v>
      </c>
      <c r="AE14" s="37">
        <v>6.4</v>
      </c>
      <c r="AF14" s="3">
        <v>136</v>
      </c>
      <c r="AG14" s="37">
        <v>5.3</v>
      </c>
      <c r="AH14" s="158" t="s">
        <v>209</v>
      </c>
      <c r="AI14" s="159">
        <v>149</v>
      </c>
      <c r="AJ14" s="167">
        <v>8.6</v>
      </c>
      <c r="AK14" s="159">
        <v>200</v>
      </c>
      <c r="AL14" s="166">
        <v>8.4</v>
      </c>
      <c r="AM14" s="152" t="s">
        <v>209</v>
      </c>
      <c r="AN14" s="152">
        <v>749</v>
      </c>
      <c r="AO14" s="162">
        <v>4.9000000000000004</v>
      </c>
    </row>
    <row r="15" spans="1:44" x14ac:dyDescent="0.3">
      <c r="C15" s="9"/>
      <c r="D15" s="164" t="s">
        <v>221</v>
      </c>
      <c r="E15" s="152">
        <v>292</v>
      </c>
      <c r="F15" s="152">
        <v>6.5</v>
      </c>
      <c r="G15" s="152">
        <v>322</v>
      </c>
      <c r="H15" s="152">
        <v>4.7</v>
      </c>
      <c r="I15" s="152"/>
      <c r="J15" s="152"/>
      <c r="K15" s="152"/>
      <c r="L15" s="152"/>
      <c r="M15" s="152"/>
      <c r="N15" s="152"/>
      <c r="O15" s="152"/>
      <c r="P15" s="162"/>
      <c r="Q15" s="152"/>
      <c r="R15" s="16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36" t="s">
        <v>23</v>
      </c>
      <c r="AD15" s="3">
        <v>75</v>
      </c>
      <c r="AE15" s="37">
        <v>7.6</v>
      </c>
      <c r="AF15" s="3">
        <v>160</v>
      </c>
      <c r="AG15" s="37">
        <v>4.4000000000000004</v>
      </c>
      <c r="AH15" s="158"/>
      <c r="AI15" s="159"/>
      <c r="AJ15" s="167"/>
      <c r="AK15" s="159"/>
      <c r="AL15" s="166"/>
      <c r="AM15" s="152"/>
      <c r="AN15" s="152"/>
      <c r="AO15" s="162"/>
    </row>
    <row r="16" spans="1:44" x14ac:dyDescent="0.3">
      <c r="C16" s="9"/>
      <c r="D16" s="164"/>
      <c r="E16" s="152"/>
      <c r="F16" s="152"/>
      <c r="G16" s="152"/>
      <c r="H16" s="152"/>
      <c r="I16" s="152"/>
      <c r="J16" s="152"/>
      <c r="K16" s="152"/>
      <c r="L16" s="152"/>
      <c r="M16" s="152"/>
      <c r="N16" s="152" t="s">
        <v>249</v>
      </c>
      <c r="O16" s="152">
        <v>151</v>
      </c>
      <c r="P16" s="162">
        <v>13.4</v>
      </c>
      <c r="Q16" s="152">
        <v>167</v>
      </c>
      <c r="R16" s="162">
        <v>8.6</v>
      </c>
      <c r="S16" s="152" t="s">
        <v>204</v>
      </c>
      <c r="T16" s="152">
        <v>217</v>
      </c>
      <c r="U16" s="152">
        <v>7.8</v>
      </c>
      <c r="V16" s="152">
        <v>164</v>
      </c>
      <c r="W16" s="152">
        <v>5.8</v>
      </c>
      <c r="X16" s="152"/>
      <c r="Y16" s="152"/>
      <c r="Z16" s="152"/>
      <c r="AA16" s="152"/>
      <c r="AB16" s="152"/>
      <c r="AC16" s="36" t="s">
        <v>24</v>
      </c>
      <c r="AD16" s="3">
        <v>85</v>
      </c>
      <c r="AE16" s="37">
        <v>6.6</v>
      </c>
      <c r="AF16" s="3">
        <v>187</v>
      </c>
      <c r="AG16" s="37">
        <v>4.3</v>
      </c>
      <c r="AH16" s="158"/>
      <c r="AI16" s="159"/>
      <c r="AJ16" s="167"/>
      <c r="AK16" s="159"/>
      <c r="AL16" s="166"/>
      <c r="AM16" s="152"/>
      <c r="AN16" s="152"/>
      <c r="AO16" s="162"/>
    </row>
    <row r="17" spans="1:45" x14ac:dyDescent="0.3">
      <c r="C17" s="9"/>
      <c r="D17" s="164" t="s">
        <v>210</v>
      </c>
      <c r="E17" s="152">
        <v>262</v>
      </c>
      <c r="F17" s="152">
        <v>6.3</v>
      </c>
      <c r="G17" s="152">
        <v>262</v>
      </c>
      <c r="H17" s="152">
        <v>5.4</v>
      </c>
      <c r="I17" s="152" t="s">
        <v>183</v>
      </c>
      <c r="J17" s="152">
        <v>204</v>
      </c>
      <c r="K17" s="152">
        <v>12.6</v>
      </c>
      <c r="L17" s="152">
        <v>247</v>
      </c>
      <c r="M17" s="152">
        <v>10</v>
      </c>
      <c r="N17" s="152"/>
      <c r="O17" s="152"/>
      <c r="P17" s="162"/>
      <c r="Q17" s="152"/>
      <c r="R17" s="162"/>
      <c r="S17" s="152"/>
      <c r="T17" s="152"/>
      <c r="U17" s="152"/>
      <c r="V17" s="152"/>
      <c r="W17" s="152"/>
      <c r="X17" s="152" t="s">
        <v>193</v>
      </c>
      <c r="Y17" s="152">
        <v>169</v>
      </c>
      <c r="Z17" s="152">
        <v>9.1</v>
      </c>
      <c r="AA17" s="152">
        <v>198</v>
      </c>
      <c r="AB17" s="152">
        <v>7.6</v>
      </c>
      <c r="AC17" s="36" t="s">
        <v>25</v>
      </c>
      <c r="AD17" s="3">
        <v>83</v>
      </c>
      <c r="AE17" s="37">
        <v>7.9</v>
      </c>
      <c r="AF17" s="3">
        <v>194</v>
      </c>
      <c r="AG17" s="37">
        <v>4.9000000000000004</v>
      </c>
      <c r="AM17" s="152" t="s">
        <v>210</v>
      </c>
      <c r="AN17" s="152">
        <v>300</v>
      </c>
      <c r="AO17" s="162">
        <v>4.5999999999999996</v>
      </c>
    </row>
    <row r="18" spans="1:45" x14ac:dyDescent="0.3">
      <c r="C18" s="9"/>
      <c r="D18" s="164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62"/>
      <c r="Q18" s="152"/>
      <c r="R18" s="162"/>
      <c r="S18" s="3"/>
      <c r="T18" s="3"/>
      <c r="U18" s="3"/>
      <c r="V18" s="3"/>
      <c r="W18" s="3"/>
      <c r="X18" s="152"/>
      <c r="Y18" s="152"/>
      <c r="Z18" s="152"/>
      <c r="AA18" s="152"/>
      <c r="AB18" s="152"/>
      <c r="AC18" s="36" t="s">
        <v>26</v>
      </c>
      <c r="AD18" s="3">
        <v>74</v>
      </c>
      <c r="AE18" s="37">
        <v>6.6</v>
      </c>
      <c r="AF18" s="3">
        <v>147</v>
      </c>
      <c r="AG18" s="37">
        <v>3.8</v>
      </c>
      <c r="AM18" s="152"/>
      <c r="AN18" s="152"/>
      <c r="AO18" s="162"/>
    </row>
    <row r="19" spans="1:45" x14ac:dyDescent="0.3">
      <c r="A19" s="53" t="s">
        <v>34</v>
      </c>
      <c r="B19" s="53"/>
      <c r="C19" s="16"/>
      <c r="D19" s="56"/>
      <c r="E19" s="56">
        <v>1464</v>
      </c>
      <c r="F19" s="56">
        <v>5.3</v>
      </c>
      <c r="G19" s="56">
        <v>1552</v>
      </c>
      <c r="H19" s="56">
        <v>4.3</v>
      </c>
      <c r="I19" s="56"/>
      <c r="J19" s="56"/>
      <c r="K19" s="56">
        <v>13</v>
      </c>
      <c r="L19" s="56"/>
      <c r="M19" s="56">
        <v>10</v>
      </c>
      <c r="N19" s="56"/>
      <c r="O19" s="59">
        <v>632</v>
      </c>
      <c r="P19" s="57">
        <v>9.6999999999999993</v>
      </c>
      <c r="Q19" s="59">
        <v>680</v>
      </c>
      <c r="R19" s="57">
        <v>6.6</v>
      </c>
      <c r="S19" s="56"/>
      <c r="T19" s="56">
        <v>862</v>
      </c>
      <c r="U19" s="56">
        <v>6.7</v>
      </c>
      <c r="V19" s="56">
        <v>925</v>
      </c>
      <c r="W19" s="56">
        <v>4.9000000000000004</v>
      </c>
      <c r="X19" s="56"/>
      <c r="Y19" s="56">
        <v>792</v>
      </c>
      <c r="Z19" s="56">
        <v>7.6</v>
      </c>
      <c r="AA19" s="56">
        <v>1005</v>
      </c>
      <c r="AB19" s="56">
        <v>6.4</v>
      </c>
      <c r="AC19" s="56"/>
      <c r="AD19" s="56">
        <f>SUM(AD8:AD18)</f>
        <v>907</v>
      </c>
      <c r="AE19" s="57">
        <f>(AD8*AE8+AD9*AE9+AD10*AE10+AD11*AE11+AD12*AE12+AD13*AE13+AD14*AE14+AD15*AE15+AD16*AE16+AD17*AE17+AD18*AE18)/SUM(AD8:AD18)</f>
        <v>5.7452039691289967</v>
      </c>
      <c r="AF19" s="56">
        <f>SUM(AF8:AF18)</f>
        <v>1806</v>
      </c>
      <c r="AG19" s="57">
        <f>(AF8*AG8+AF9*AG9+AF10*AG10+AF11*AG11+AF12*AG12+AF13*AG13+AF14*AG14+AF15*AG15+AF16*AG16+AF17*AG17+AF18*AG18)/SUM(AF8:AF18)</f>
        <v>4.2853266888150614</v>
      </c>
      <c r="AH19" s="16"/>
      <c r="AI19" s="16"/>
      <c r="AJ19" s="28">
        <v>7.2</v>
      </c>
      <c r="AK19" s="16"/>
      <c r="AL19" s="16">
        <v>9.1</v>
      </c>
      <c r="AM19" s="56"/>
      <c r="AN19" s="56">
        <v>1044</v>
      </c>
      <c r="AO19" s="57">
        <v>3.7</v>
      </c>
      <c r="AP19" s="16">
        <v>1469</v>
      </c>
      <c r="AQ19" s="28">
        <v>3.1</v>
      </c>
      <c r="AR19" s="16" t="s">
        <v>213</v>
      </c>
      <c r="AS19" s="28">
        <v>3.4</v>
      </c>
    </row>
    <row r="20" spans="1:45" s="12" customFormat="1" x14ac:dyDescent="0.3">
      <c r="F20" s="8"/>
      <c r="H20" s="8"/>
      <c r="M20" s="8"/>
      <c r="P20" s="8"/>
      <c r="Q20" s="43"/>
      <c r="R20" s="8"/>
      <c r="U20" s="8"/>
      <c r="W20" s="8"/>
      <c r="Z20" s="8"/>
      <c r="AA20" s="8"/>
      <c r="AB20" s="8"/>
      <c r="AJ20" s="8"/>
      <c r="AL20" s="8"/>
      <c r="AS20" s="8"/>
    </row>
    <row r="21" spans="1:45" x14ac:dyDescent="0.3">
      <c r="A21" s="68" t="s">
        <v>68</v>
      </c>
      <c r="B21" s="3"/>
      <c r="C21" s="3"/>
      <c r="D21" s="152" t="s">
        <v>1</v>
      </c>
      <c r="E21" s="152"/>
      <c r="F21" s="152"/>
      <c r="G21" s="152"/>
      <c r="H21" s="152"/>
      <c r="I21" s="152" t="s">
        <v>2</v>
      </c>
      <c r="J21" s="152"/>
      <c r="K21" s="152"/>
      <c r="L21" s="152"/>
      <c r="M21" s="152"/>
      <c r="N21" s="152" t="s">
        <v>3</v>
      </c>
      <c r="O21" s="152"/>
      <c r="P21" s="152"/>
      <c r="Q21" s="152"/>
      <c r="R21" s="152"/>
      <c r="S21" s="152" t="s">
        <v>4</v>
      </c>
      <c r="T21" s="152"/>
      <c r="U21" s="152"/>
      <c r="V21" s="152"/>
      <c r="W21" s="152"/>
      <c r="X21" s="152" t="s">
        <v>5</v>
      </c>
      <c r="Y21" s="152"/>
      <c r="Z21" s="152"/>
      <c r="AA21" s="152"/>
      <c r="AB21" s="152"/>
      <c r="AC21" s="152" t="s">
        <v>6</v>
      </c>
      <c r="AD21" s="152"/>
      <c r="AE21" s="152"/>
      <c r="AF21" s="152"/>
      <c r="AG21" s="152"/>
      <c r="AH21" s="152" t="s">
        <v>7</v>
      </c>
      <c r="AI21" s="152"/>
      <c r="AJ21" s="152"/>
      <c r="AK21" s="152"/>
      <c r="AL21" s="152"/>
      <c r="AM21" s="152" t="s">
        <v>8</v>
      </c>
      <c r="AN21" s="152"/>
      <c r="AO21" s="152"/>
      <c r="AP21" s="152"/>
      <c r="AQ21" s="152"/>
      <c r="AR21" s="12"/>
      <c r="AS21" s="8"/>
    </row>
    <row r="22" spans="1:45" x14ac:dyDescent="0.3">
      <c r="A22" s="3"/>
      <c r="B22" s="3"/>
      <c r="C22" s="3"/>
      <c r="D22" s="3" t="s">
        <v>37</v>
      </c>
      <c r="E22" s="3" t="s">
        <v>11</v>
      </c>
      <c r="F22" s="3" t="s">
        <v>27</v>
      </c>
      <c r="G22" s="3" t="s">
        <v>11</v>
      </c>
      <c r="H22" s="3" t="s">
        <v>28</v>
      </c>
      <c r="I22" s="3" t="s">
        <v>37</v>
      </c>
      <c r="J22" s="3" t="s">
        <v>11</v>
      </c>
      <c r="K22" s="3" t="s">
        <v>27</v>
      </c>
      <c r="L22" s="3" t="s">
        <v>11</v>
      </c>
      <c r="M22" s="3" t="s">
        <v>28</v>
      </c>
      <c r="N22" s="3" t="s">
        <v>37</v>
      </c>
      <c r="O22" s="3" t="s">
        <v>11</v>
      </c>
      <c r="P22" s="3" t="s">
        <v>27</v>
      </c>
      <c r="Q22" s="3" t="s">
        <v>11</v>
      </c>
      <c r="R22" s="3" t="s">
        <v>28</v>
      </c>
      <c r="S22" s="3" t="s">
        <v>37</v>
      </c>
      <c r="T22" s="3" t="s">
        <v>11</v>
      </c>
      <c r="U22" s="3" t="s">
        <v>27</v>
      </c>
      <c r="V22" s="3" t="s">
        <v>11</v>
      </c>
      <c r="W22" s="3" t="s">
        <v>28</v>
      </c>
      <c r="X22" s="3" t="s">
        <v>37</v>
      </c>
      <c r="Y22" s="3" t="s">
        <v>11</v>
      </c>
      <c r="Z22" s="3" t="s">
        <v>27</v>
      </c>
      <c r="AA22" s="3" t="s">
        <v>11</v>
      </c>
      <c r="AB22" s="3" t="s">
        <v>28</v>
      </c>
      <c r="AC22" s="55" t="s">
        <v>37</v>
      </c>
      <c r="AD22" s="55" t="s">
        <v>11</v>
      </c>
      <c r="AE22" s="55" t="s">
        <v>27</v>
      </c>
      <c r="AF22" s="55" t="s">
        <v>11</v>
      </c>
      <c r="AG22" s="55" t="s">
        <v>28</v>
      </c>
      <c r="AH22" s="3" t="s">
        <v>37</v>
      </c>
      <c r="AI22" s="3" t="s">
        <v>11</v>
      </c>
      <c r="AJ22" s="3" t="s">
        <v>27</v>
      </c>
      <c r="AK22" s="3" t="s">
        <v>11</v>
      </c>
      <c r="AL22" s="3" t="s">
        <v>28</v>
      </c>
      <c r="AM22" s="55" t="s">
        <v>37</v>
      </c>
      <c r="AN22" s="55" t="s">
        <v>11</v>
      </c>
      <c r="AO22" s="55" t="s">
        <v>27</v>
      </c>
      <c r="AP22" s="55" t="s">
        <v>11</v>
      </c>
      <c r="AQ22" s="3" t="s">
        <v>28</v>
      </c>
    </row>
    <row r="23" spans="1:45" x14ac:dyDescent="0.3">
      <c r="I23" s="102" t="s">
        <v>311</v>
      </c>
      <c r="J23" s="103">
        <v>239</v>
      </c>
      <c r="K23" s="103">
        <v>1.6</v>
      </c>
      <c r="L23" s="103">
        <v>228</v>
      </c>
      <c r="M23" s="103">
        <v>1.6</v>
      </c>
      <c r="AC23" s="36" t="s">
        <v>12</v>
      </c>
      <c r="AD23" s="3">
        <v>277</v>
      </c>
      <c r="AE23" s="37">
        <f>AE3/Energy!AC3</f>
        <v>0.31772575250836116</v>
      </c>
      <c r="AF23" s="3">
        <v>302</v>
      </c>
      <c r="AG23" s="37">
        <f>AG3/Energy!AE3</f>
        <v>0.35620146755004634</v>
      </c>
      <c r="AM23" s="3"/>
      <c r="AN23" s="3" t="s">
        <v>212</v>
      </c>
      <c r="AO23" s="3" t="s">
        <v>211</v>
      </c>
      <c r="AP23" s="3" t="s">
        <v>217</v>
      </c>
    </row>
    <row r="24" spans="1:45" x14ac:dyDescent="0.3">
      <c r="I24" s="104" t="s">
        <v>312</v>
      </c>
      <c r="J24" s="105">
        <v>184</v>
      </c>
      <c r="K24" s="105">
        <v>1.6</v>
      </c>
      <c r="L24" s="105">
        <v>164</v>
      </c>
      <c r="M24" s="105">
        <v>1.5</v>
      </c>
      <c r="AC24" s="36" t="s">
        <v>13</v>
      </c>
      <c r="AD24" s="3">
        <v>168</v>
      </c>
      <c r="AE24" s="37">
        <f>AE4/Energy!AC4</f>
        <v>0.40577509588072835</v>
      </c>
      <c r="AF24" s="3">
        <v>179</v>
      </c>
      <c r="AG24" s="37">
        <f>AG4/Energy!AE4</f>
        <v>0.31204493447056375</v>
      </c>
      <c r="AM24" s="39" t="s">
        <v>214</v>
      </c>
      <c r="AN24" s="3">
        <v>1503</v>
      </c>
      <c r="AO24" s="37">
        <f>AO4/Energy!AM4</f>
        <v>0.97685624589326137</v>
      </c>
      <c r="AP24" s="162">
        <f>AP4/Energy!AN4</f>
        <v>1.0055132580729851</v>
      </c>
      <c r="AQ24" s="5"/>
    </row>
    <row r="25" spans="1:45" x14ac:dyDescent="0.3">
      <c r="AC25" s="36" t="s">
        <v>14</v>
      </c>
      <c r="AD25" s="3">
        <v>93</v>
      </c>
      <c r="AE25" s="37">
        <f>AE5/Energy!AC5</f>
        <v>0.39644401729937528</v>
      </c>
      <c r="AF25" s="3">
        <v>89</v>
      </c>
      <c r="AG25" s="37">
        <f>AG5/Energy!AE5</f>
        <v>0.26898994276491772</v>
      </c>
      <c r="AM25" s="40" t="s">
        <v>215</v>
      </c>
      <c r="AN25" s="3">
        <v>1620</v>
      </c>
      <c r="AO25" s="37">
        <f>AO5/Energy!AM5</f>
        <v>1.1074096244436926</v>
      </c>
      <c r="AP25" s="162"/>
      <c r="AQ25" s="5"/>
    </row>
    <row r="26" spans="1:45" x14ac:dyDescent="0.3">
      <c r="AC26" s="36" t="s">
        <v>15</v>
      </c>
      <c r="AD26" s="3">
        <v>80</v>
      </c>
      <c r="AE26" s="37">
        <f>AE6/Energy!AC6</f>
        <v>0.34155557215895144</v>
      </c>
      <c r="AF26" s="3">
        <v>117</v>
      </c>
      <c r="AG26" s="37">
        <f>AG6/Energy!AE6</f>
        <v>0.3813184466611757</v>
      </c>
      <c r="AM26" s="3" t="s">
        <v>216</v>
      </c>
      <c r="AN26" s="3">
        <v>1500</v>
      </c>
      <c r="AO26" s="37">
        <f>AO6/Energy!AM6</f>
        <v>0.92821930984730061</v>
      </c>
      <c r="AP26" s="162"/>
      <c r="AR26" s="8"/>
    </row>
    <row r="27" spans="1:45" x14ac:dyDescent="0.3">
      <c r="R27" s="5"/>
      <c r="X27" s="12"/>
      <c r="AC27" s="36"/>
      <c r="AD27" s="3"/>
      <c r="AE27" s="37"/>
      <c r="AF27" s="3"/>
      <c r="AG27" s="37"/>
      <c r="AM27" s="3"/>
      <c r="AN27" s="3" t="s">
        <v>212</v>
      </c>
      <c r="AO27" s="3" t="s">
        <v>211</v>
      </c>
      <c r="AP27" s="3"/>
    </row>
    <row r="28" spans="1:45" x14ac:dyDescent="0.3">
      <c r="I28" s="3" t="s">
        <v>16</v>
      </c>
      <c r="J28" s="3">
        <v>47</v>
      </c>
      <c r="K28" s="3">
        <v>1.5</v>
      </c>
      <c r="L28" s="3">
        <v>52</v>
      </c>
      <c r="M28" s="3">
        <v>1.2</v>
      </c>
      <c r="N28" s="152" t="s">
        <v>191</v>
      </c>
      <c r="O28" s="152">
        <v>131</v>
      </c>
      <c r="P28" s="162">
        <f>P8/Energy!N8</f>
        <v>0.59706893432241714</v>
      </c>
      <c r="Q28" s="152">
        <v>119</v>
      </c>
      <c r="R28" s="162">
        <f>R8/Energy!P8</f>
        <v>0.57832537088257474</v>
      </c>
      <c r="S28" s="152" t="s">
        <v>200</v>
      </c>
      <c r="T28" s="152">
        <v>138</v>
      </c>
      <c r="U28" s="162">
        <f>U8/Energy!S8</f>
        <v>0.4296875</v>
      </c>
      <c r="V28" s="152">
        <v>143</v>
      </c>
      <c r="W28" s="162">
        <f>W8/Energy!U8</f>
        <v>0.48148148148148151</v>
      </c>
      <c r="X28" s="152" t="s">
        <v>191</v>
      </c>
      <c r="Y28" s="152">
        <v>132</v>
      </c>
      <c r="Z28" s="152">
        <v>0.7</v>
      </c>
      <c r="AA28" s="152">
        <v>202</v>
      </c>
      <c r="AB28" s="152">
        <v>0.67</v>
      </c>
      <c r="AC28" s="36" t="s">
        <v>16</v>
      </c>
      <c r="AD28" s="3">
        <v>135</v>
      </c>
      <c r="AE28" s="37">
        <f>AE8/Energy!AC8</f>
        <v>0.44249153606306013</v>
      </c>
      <c r="AF28" s="3">
        <v>192</v>
      </c>
      <c r="AG28" s="37">
        <f>AG8/Energy!AE8</f>
        <v>0.45732831747436747</v>
      </c>
      <c r="AH28" s="152" t="s">
        <v>207</v>
      </c>
      <c r="AI28" s="159">
        <v>164</v>
      </c>
      <c r="AJ28" s="167">
        <f>AJ8/Energy!AH8</f>
        <v>0.47001205147763669</v>
      </c>
      <c r="AK28" s="159">
        <v>160</v>
      </c>
      <c r="AL28" s="167">
        <f>AL8/Energy!AJ8</f>
        <v>0.91644322275626811</v>
      </c>
      <c r="AM28" s="152" t="s">
        <v>207</v>
      </c>
      <c r="AN28" s="152">
        <v>772</v>
      </c>
      <c r="AO28" s="162">
        <f>AO8/Energy!AM8</f>
        <v>0.39467192895905279</v>
      </c>
    </row>
    <row r="29" spans="1:45" x14ac:dyDescent="0.3">
      <c r="I29" s="152" t="s">
        <v>181</v>
      </c>
      <c r="J29" s="152">
        <v>221</v>
      </c>
      <c r="K29" s="152">
        <v>1.2</v>
      </c>
      <c r="L29" s="152">
        <v>259</v>
      </c>
      <c r="M29" s="152">
        <v>1.2</v>
      </c>
      <c r="N29" s="152"/>
      <c r="O29" s="152"/>
      <c r="P29" s="162"/>
      <c r="Q29" s="152"/>
      <c r="R29" s="162"/>
      <c r="S29" s="152"/>
      <c r="T29" s="152"/>
      <c r="U29" s="162"/>
      <c r="V29" s="152"/>
      <c r="W29" s="162"/>
      <c r="X29" s="152"/>
      <c r="Y29" s="152"/>
      <c r="Z29" s="152"/>
      <c r="AA29" s="152"/>
      <c r="AB29" s="152"/>
      <c r="AC29" s="36" t="s">
        <v>17</v>
      </c>
      <c r="AD29" s="3">
        <v>77</v>
      </c>
      <c r="AE29" s="37">
        <f>AE9/Energy!AC9</f>
        <v>0.52633795107162407</v>
      </c>
      <c r="AF29" s="3">
        <v>137</v>
      </c>
      <c r="AG29" s="37">
        <f>AG9/Energy!AE9</f>
        <v>0.59346398333025607</v>
      </c>
      <c r="AH29" s="152"/>
      <c r="AI29" s="159"/>
      <c r="AJ29" s="167"/>
      <c r="AK29" s="159"/>
      <c r="AL29" s="167"/>
      <c r="AM29" s="152"/>
      <c r="AN29" s="152"/>
      <c r="AO29" s="162"/>
    </row>
    <row r="30" spans="1:45" x14ac:dyDescent="0.3">
      <c r="I30" s="152"/>
      <c r="J30" s="152"/>
      <c r="K30" s="152"/>
      <c r="L30" s="152"/>
      <c r="M30" s="152"/>
      <c r="N30" s="152" t="s">
        <v>248</v>
      </c>
      <c r="O30" s="152">
        <v>350</v>
      </c>
      <c r="P30" s="162">
        <f>P10/Energy!N10</f>
        <v>0.92362697388022641</v>
      </c>
      <c r="Q30" s="152">
        <v>394</v>
      </c>
      <c r="R30" s="162">
        <f>R10/Energy!P10</f>
        <v>0.85038533085304291</v>
      </c>
      <c r="S30" s="152" t="s">
        <v>201</v>
      </c>
      <c r="T30" s="152">
        <v>136</v>
      </c>
      <c r="U30" s="162">
        <f>U10/Energy!S10</f>
        <v>0.53043478260869559</v>
      </c>
      <c r="V30" s="152">
        <v>169</v>
      </c>
      <c r="W30" s="162">
        <f>W10/Energy!U10</f>
        <v>0.51190476190476186</v>
      </c>
      <c r="X30" s="152" t="s">
        <v>192</v>
      </c>
      <c r="Y30" s="152">
        <v>183</v>
      </c>
      <c r="Z30" s="152">
        <v>0.7</v>
      </c>
      <c r="AA30" s="152">
        <v>247</v>
      </c>
      <c r="AB30" s="152">
        <v>0.83</v>
      </c>
      <c r="AC30" s="36" t="s">
        <v>18</v>
      </c>
      <c r="AD30" s="3">
        <v>85</v>
      </c>
      <c r="AE30" s="37">
        <f>AE10/Energy!AC10</f>
        <v>0.46494868128930272</v>
      </c>
      <c r="AF30" s="3">
        <v>158</v>
      </c>
      <c r="AG30" s="37">
        <f>AG10/Energy!AE10</f>
        <v>0.62714729781316458</v>
      </c>
      <c r="AH30" s="152"/>
      <c r="AI30" s="159"/>
      <c r="AJ30" s="167"/>
      <c r="AK30" s="159"/>
      <c r="AL30" s="167"/>
      <c r="AM30" s="152"/>
      <c r="AN30" s="152"/>
      <c r="AO30" s="162"/>
    </row>
    <row r="31" spans="1:45" x14ac:dyDescent="0.3">
      <c r="I31" s="152"/>
      <c r="J31" s="152"/>
      <c r="K31" s="152"/>
      <c r="L31" s="152"/>
      <c r="M31" s="152"/>
      <c r="N31" s="152"/>
      <c r="O31" s="152"/>
      <c r="P31" s="162"/>
      <c r="Q31" s="152"/>
      <c r="R31" s="162"/>
      <c r="S31" s="152"/>
      <c r="T31" s="152"/>
      <c r="U31" s="162"/>
      <c r="V31" s="152"/>
      <c r="W31" s="162"/>
      <c r="X31" s="152"/>
      <c r="Y31" s="152"/>
      <c r="Z31" s="152"/>
      <c r="AA31" s="152"/>
      <c r="AB31" s="152"/>
      <c r="AC31" s="36" t="s">
        <v>19</v>
      </c>
      <c r="AD31" s="3">
        <v>84</v>
      </c>
      <c r="AE31" s="37">
        <f>AE11/Energy!AC11</f>
        <v>0.49407114624505938</v>
      </c>
      <c r="AF31" s="3">
        <v>160</v>
      </c>
      <c r="AG31" s="37">
        <f>AG11/Energy!AE11</f>
        <v>0.58212865043174555</v>
      </c>
      <c r="AH31" s="152" t="s">
        <v>208</v>
      </c>
      <c r="AI31" s="159">
        <v>157</v>
      </c>
      <c r="AJ31" s="167">
        <f>AJ11/Energy!AH11</f>
        <v>0.77815821068077728</v>
      </c>
      <c r="AK31" s="159">
        <v>181</v>
      </c>
      <c r="AL31" s="167">
        <f>AL11/Energy!AJ11</f>
        <v>1.597007037425743</v>
      </c>
      <c r="AM31" s="158" t="s">
        <v>208</v>
      </c>
      <c r="AN31" s="152">
        <v>692</v>
      </c>
      <c r="AO31" s="162">
        <f>AO11/Energy!AM11</f>
        <v>0.19314962657738863</v>
      </c>
    </row>
    <row r="32" spans="1:45" x14ac:dyDescent="0.3">
      <c r="I32" s="152"/>
      <c r="J32" s="152"/>
      <c r="K32" s="152"/>
      <c r="L32" s="152"/>
      <c r="M32" s="152"/>
      <c r="N32" s="152"/>
      <c r="O32" s="152"/>
      <c r="P32" s="162"/>
      <c r="Q32" s="152"/>
      <c r="R32" s="162"/>
      <c r="S32" s="152" t="s">
        <v>202</v>
      </c>
      <c r="T32" s="152">
        <v>179</v>
      </c>
      <c r="U32" s="162">
        <f>U12/Energy!S12</f>
        <v>0.56603773584905659</v>
      </c>
      <c r="V32" s="152">
        <v>256</v>
      </c>
      <c r="W32" s="162">
        <f>W12/Energy!U12</f>
        <v>0.61728395061728403</v>
      </c>
      <c r="X32" s="152"/>
      <c r="Y32" s="152"/>
      <c r="Z32" s="152"/>
      <c r="AA32" s="152"/>
      <c r="AB32" s="152"/>
      <c r="AC32" s="36" t="s">
        <v>20</v>
      </c>
      <c r="AD32" s="3">
        <v>69</v>
      </c>
      <c r="AE32" s="37">
        <f>AE12/Energy!AC12</f>
        <v>0.64262927176332874</v>
      </c>
      <c r="AF32" s="3">
        <v>167</v>
      </c>
      <c r="AG32" s="37">
        <f>AG12/Energy!AE12</f>
        <v>0.58022832768786858</v>
      </c>
      <c r="AH32" s="152"/>
      <c r="AI32" s="159"/>
      <c r="AJ32" s="167"/>
      <c r="AK32" s="159"/>
      <c r="AL32" s="167"/>
      <c r="AM32" s="158"/>
      <c r="AN32" s="152"/>
      <c r="AO32" s="162"/>
    </row>
    <row r="33" spans="1:45" x14ac:dyDescent="0.3">
      <c r="I33" s="152" t="s">
        <v>182</v>
      </c>
      <c r="J33" s="152">
        <v>308</v>
      </c>
      <c r="K33" s="152">
        <v>1.5</v>
      </c>
      <c r="L33" s="152">
        <v>317</v>
      </c>
      <c r="M33" s="152">
        <v>1.3</v>
      </c>
      <c r="N33" s="152"/>
      <c r="O33" s="152"/>
      <c r="P33" s="162"/>
      <c r="Q33" s="152"/>
      <c r="R33" s="162"/>
      <c r="S33" s="152"/>
      <c r="T33" s="152"/>
      <c r="U33" s="162"/>
      <c r="V33" s="152"/>
      <c r="W33" s="162"/>
      <c r="X33" s="152" t="s">
        <v>182</v>
      </c>
      <c r="Y33" s="152">
        <v>308</v>
      </c>
      <c r="Z33" s="152">
        <v>0.83</v>
      </c>
      <c r="AA33" s="152">
        <v>358</v>
      </c>
      <c r="AB33" s="152">
        <v>0.92</v>
      </c>
      <c r="AC33" s="36" t="s">
        <v>21</v>
      </c>
      <c r="AD33" s="3">
        <v>67</v>
      </c>
      <c r="AE33" s="37">
        <f>AE13/Energy!AC13</f>
        <v>0.65950849261813305</v>
      </c>
      <c r="AF33" s="3">
        <v>168</v>
      </c>
      <c r="AG33" s="37">
        <f>AG13/Energy!AE13</f>
        <v>0.7410032539708109</v>
      </c>
      <c r="AH33" s="152"/>
      <c r="AI33" s="159"/>
      <c r="AJ33" s="167"/>
      <c r="AK33" s="159"/>
      <c r="AL33" s="167"/>
      <c r="AM33" s="158"/>
      <c r="AN33" s="152"/>
      <c r="AO33" s="162"/>
    </row>
    <row r="34" spans="1:45" x14ac:dyDescent="0.3">
      <c r="I34" s="152"/>
      <c r="J34" s="152"/>
      <c r="K34" s="152"/>
      <c r="L34" s="152"/>
      <c r="M34" s="152"/>
      <c r="N34" s="152"/>
      <c r="O34" s="152"/>
      <c r="P34" s="162"/>
      <c r="Q34" s="152"/>
      <c r="R34" s="162"/>
      <c r="S34" s="152" t="s">
        <v>203</v>
      </c>
      <c r="T34" s="152">
        <v>192</v>
      </c>
      <c r="U34" s="162">
        <f>U14/Energy!S14</f>
        <v>0.70192307692307687</v>
      </c>
      <c r="V34" s="152">
        <v>193</v>
      </c>
      <c r="W34" s="162">
        <f>W14/Energy!U14</f>
        <v>0.65822784810126578</v>
      </c>
      <c r="X34" s="152"/>
      <c r="Y34" s="152"/>
      <c r="Z34" s="152"/>
      <c r="AA34" s="152"/>
      <c r="AB34" s="152"/>
      <c r="AC34" s="36" t="s">
        <v>22</v>
      </c>
      <c r="AD34" s="3">
        <v>73</v>
      </c>
      <c r="AE34" s="37">
        <f>AE14/Energy!AC14</f>
        <v>0.72162274915716718</v>
      </c>
      <c r="AF34" s="3">
        <v>136</v>
      </c>
      <c r="AG34" s="37">
        <f>AG14/Energy!AE14</f>
        <v>0.84412378358577411</v>
      </c>
      <c r="AH34" s="158" t="s">
        <v>209</v>
      </c>
      <c r="AI34" s="159">
        <v>149</v>
      </c>
      <c r="AJ34" s="167">
        <f>AJ14/Energy!AH14</f>
        <v>0.90668254555974348</v>
      </c>
      <c r="AK34" s="159">
        <v>200</v>
      </c>
      <c r="AL34" s="167">
        <f>AL14/Energy!AJ14</f>
        <v>1.1814560016220828</v>
      </c>
      <c r="AM34" s="152" t="s">
        <v>209</v>
      </c>
      <c r="AN34" s="152">
        <v>749</v>
      </c>
      <c r="AO34" s="162">
        <f>AO14/Energy!AM14</f>
        <v>0.66368684816470269</v>
      </c>
    </row>
    <row r="35" spans="1:45" x14ac:dyDescent="0.3">
      <c r="I35" s="152"/>
      <c r="J35" s="152"/>
      <c r="K35" s="152"/>
      <c r="L35" s="152"/>
      <c r="M35" s="152"/>
      <c r="N35" s="152"/>
      <c r="O35" s="152"/>
      <c r="P35" s="162"/>
      <c r="Q35" s="152"/>
      <c r="R35" s="162"/>
      <c r="S35" s="152"/>
      <c r="T35" s="152"/>
      <c r="U35" s="162"/>
      <c r="V35" s="152"/>
      <c r="W35" s="162"/>
      <c r="X35" s="152"/>
      <c r="Y35" s="152"/>
      <c r="Z35" s="152"/>
      <c r="AA35" s="152"/>
      <c r="AB35" s="152"/>
      <c r="AC35" s="36" t="s">
        <v>23</v>
      </c>
      <c r="AD35" s="3">
        <v>75</v>
      </c>
      <c r="AE35" s="37">
        <f>AE15/Energy!AC15</f>
        <v>0.92590336492775493</v>
      </c>
      <c r="AF35" s="3">
        <v>160</v>
      </c>
      <c r="AG35" s="37">
        <f>AG15/Energy!AE15</f>
        <v>0.68654527297976253</v>
      </c>
      <c r="AH35" s="158"/>
      <c r="AI35" s="159"/>
      <c r="AJ35" s="167"/>
      <c r="AK35" s="159"/>
      <c r="AL35" s="167"/>
      <c r="AM35" s="152"/>
      <c r="AN35" s="152"/>
      <c r="AO35" s="162"/>
    </row>
    <row r="36" spans="1:45" x14ac:dyDescent="0.3">
      <c r="I36" s="152"/>
      <c r="J36" s="152"/>
      <c r="K36" s="152"/>
      <c r="L36" s="152"/>
      <c r="M36" s="152"/>
      <c r="N36" s="152" t="s">
        <v>249</v>
      </c>
      <c r="O36" s="152">
        <v>151</v>
      </c>
      <c r="P36" s="162">
        <f>P16/Energy!N16</f>
        <v>1.537931826007116</v>
      </c>
      <c r="Q36" s="152">
        <v>167</v>
      </c>
      <c r="R36" s="162">
        <f>R16/Energy!P16</f>
        <v>1.2752075919335706</v>
      </c>
      <c r="S36" s="152" t="s">
        <v>204</v>
      </c>
      <c r="T36" s="152">
        <v>217</v>
      </c>
      <c r="U36" s="162">
        <f>U16/Energy!S16</f>
        <v>0.78787878787878785</v>
      </c>
      <c r="V36" s="152">
        <v>164</v>
      </c>
      <c r="W36" s="162">
        <f>W16/Energy!U16</f>
        <v>0.78378378378378377</v>
      </c>
      <c r="X36" s="152"/>
      <c r="Y36" s="152"/>
      <c r="Z36" s="152"/>
      <c r="AA36" s="152"/>
      <c r="AB36" s="152"/>
      <c r="AC36" s="36" t="s">
        <v>24</v>
      </c>
      <c r="AD36" s="3">
        <v>85</v>
      </c>
      <c r="AE36" s="37">
        <f>AE16/Energy!AC16</f>
        <v>0.81438248830867555</v>
      </c>
      <c r="AF36" s="3">
        <v>187</v>
      </c>
      <c r="AG36" s="37">
        <f>AG16/Energy!AE16</f>
        <v>0.69918699186991862</v>
      </c>
      <c r="AH36" s="158"/>
      <c r="AI36" s="159"/>
      <c r="AJ36" s="167"/>
      <c r="AK36" s="159"/>
      <c r="AL36" s="167"/>
      <c r="AM36" s="152"/>
      <c r="AN36" s="152"/>
      <c r="AO36" s="162"/>
    </row>
    <row r="37" spans="1:45" x14ac:dyDescent="0.3">
      <c r="I37" s="152" t="s">
        <v>183</v>
      </c>
      <c r="J37" s="152">
        <v>204</v>
      </c>
      <c r="K37" s="152">
        <v>1.6</v>
      </c>
      <c r="L37" s="152">
        <v>247</v>
      </c>
      <c r="M37" s="152">
        <v>1.5</v>
      </c>
      <c r="N37" s="152"/>
      <c r="O37" s="152"/>
      <c r="P37" s="162"/>
      <c r="Q37" s="152"/>
      <c r="R37" s="162"/>
      <c r="S37" s="152"/>
      <c r="T37" s="152"/>
      <c r="U37" s="162"/>
      <c r="V37" s="152"/>
      <c r="W37" s="162"/>
      <c r="X37" s="152" t="s">
        <v>193</v>
      </c>
      <c r="Y37" s="152">
        <v>169</v>
      </c>
      <c r="Z37" s="152">
        <v>1.08</v>
      </c>
      <c r="AA37" s="152">
        <v>198</v>
      </c>
      <c r="AB37" s="152">
        <v>1.07</v>
      </c>
      <c r="AC37" s="36" t="s">
        <v>25</v>
      </c>
      <c r="AD37" s="3">
        <v>83</v>
      </c>
      <c r="AE37" s="37">
        <f>AE17/Energy!AC17</f>
        <v>1.0138343471676805</v>
      </c>
      <c r="AF37" s="3">
        <v>194</v>
      </c>
      <c r="AG37" s="37">
        <f>AG17/Energy!AE17</f>
        <v>0.77928687299214361</v>
      </c>
      <c r="AM37" s="152" t="s">
        <v>210</v>
      </c>
      <c r="AN37" s="152">
        <v>300</v>
      </c>
      <c r="AO37" s="162">
        <f>AO17/Energy!AM17</f>
        <v>0.68677217079725283</v>
      </c>
    </row>
    <row r="38" spans="1:45" x14ac:dyDescent="0.3">
      <c r="I38" s="152"/>
      <c r="J38" s="152"/>
      <c r="K38" s="152"/>
      <c r="L38" s="152"/>
      <c r="M38" s="152"/>
      <c r="N38" s="152"/>
      <c r="O38" s="152"/>
      <c r="P38" s="162"/>
      <c r="Q38" s="152"/>
      <c r="R38" s="162"/>
      <c r="S38" s="3"/>
      <c r="T38" s="3"/>
      <c r="U38" s="37"/>
      <c r="V38" s="3"/>
      <c r="W38" s="37"/>
      <c r="X38" s="152"/>
      <c r="Y38" s="152"/>
      <c r="Z38" s="152"/>
      <c r="AA38" s="152"/>
      <c r="AB38" s="152"/>
      <c r="AC38" s="36" t="s">
        <v>26</v>
      </c>
      <c r="AD38" s="3">
        <v>74</v>
      </c>
      <c r="AE38" s="37">
        <f>AE18/Energy!AC18</f>
        <v>0.87206997700906419</v>
      </c>
      <c r="AF38" s="3">
        <v>147</v>
      </c>
      <c r="AG38" s="37">
        <f>AG18/Energy!AE18</f>
        <v>0.68528971524408933</v>
      </c>
      <c r="AM38" s="152"/>
      <c r="AN38" s="152"/>
      <c r="AO38" s="162"/>
    </row>
    <row r="39" spans="1:45" x14ac:dyDescent="0.3">
      <c r="A39" s="53" t="s">
        <v>34</v>
      </c>
      <c r="B39" s="53"/>
      <c r="C39" s="16"/>
      <c r="D39" s="16"/>
      <c r="E39" s="16"/>
      <c r="F39" s="16"/>
      <c r="G39" s="16"/>
      <c r="H39" s="16"/>
      <c r="I39" s="56"/>
      <c r="J39" s="56"/>
      <c r="K39" s="56">
        <v>1.4</v>
      </c>
      <c r="L39" s="56"/>
      <c r="M39" s="56">
        <v>1.3</v>
      </c>
      <c r="N39" s="56"/>
      <c r="O39" s="59">
        <v>632</v>
      </c>
      <c r="P39" s="57">
        <f>P19/Energy!N19</f>
        <v>0.97497235903105839</v>
      </c>
      <c r="Q39" s="59">
        <v>680</v>
      </c>
      <c r="R39" s="57">
        <f>R19/Energy!P19</f>
        <v>0.89080847617762182</v>
      </c>
      <c r="S39" s="56"/>
      <c r="T39" s="56"/>
      <c r="U39" s="57"/>
      <c r="V39" s="56"/>
      <c r="W39" s="57"/>
      <c r="X39" s="56"/>
      <c r="Y39" s="56">
        <v>792</v>
      </c>
      <c r="Z39" s="56">
        <v>0.83</v>
      </c>
      <c r="AA39" s="56">
        <v>1005</v>
      </c>
      <c r="AB39" s="56">
        <v>0.88</v>
      </c>
      <c r="AC39" s="56"/>
      <c r="AD39" s="56">
        <f>SUM(AD28:AD38)</f>
        <v>907</v>
      </c>
      <c r="AE39" s="57">
        <f>(AD28*AE28+AD29*AE29+AD30*AE30+AD31*AE31+AD32*AE32+AD33*AE33+AD34*AE34+AD35*AE35+AD36*AE36+AD37*AE37+AD38*AE38)/SUM(AD28:AD38)</f>
        <v>0.67237115350625021</v>
      </c>
      <c r="AF39" s="56">
        <f>SUM(AF28:AF38)</f>
        <v>1806</v>
      </c>
      <c r="AG39" s="57">
        <f>(AF28*AG28+AF29*AG29+AF30*AG30+AF31*AG31+AF32*AG32+AF33*AG33+AF34*AG34+AF35*AG35+AF36*AG36+AF37*AG37+AF38*AG38)/SUM(AF28:AF38)</f>
        <v>0.65893877320670657</v>
      </c>
      <c r="AH39" s="16"/>
      <c r="AI39" s="16"/>
      <c r="AJ39" s="28"/>
      <c r="AK39" s="16"/>
      <c r="AL39" s="16"/>
      <c r="AM39" s="56"/>
      <c r="AN39" s="56">
        <v>1044</v>
      </c>
      <c r="AO39" s="57">
        <f>AO19/Energy!AM19</f>
        <v>0.40375381929288523</v>
      </c>
      <c r="AP39" s="16">
        <v>1469</v>
      </c>
      <c r="AQ39" s="28">
        <f>AQ19/Energy!AO19</f>
        <v>0.47415111654940351</v>
      </c>
      <c r="AR39" s="12"/>
      <c r="AS39" s="8"/>
    </row>
    <row r="40" spans="1:45" s="12" customFormat="1" x14ac:dyDescent="0.3">
      <c r="K40" s="8"/>
      <c r="M40" s="8"/>
      <c r="P40" s="8"/>
      <c r="Q40" s="8"/>
      <c r="R40" s="8"/>
      <c r="U40" s="8"/>
      <c r="V40" s="43"/>
      <c r="W40" s="8"/>
      <c r="Z40" s="66"/>
      <c r="AB40" s="66"/>
      <c r="AJ40" s="8"/>
      <c r="AL40" s="8"/>
      <c r="AS40" s="8"/>
    </row>
    <row r="41" spans="1:45" x14ac:dyDescent="0.3">
      <c r="AR41" s="12"/>
      <c r="AS41" s="8"/>
    </row>
    <row r="42" spans="1:45" x14ac:dyDescent="0.3">
      <c r="A42" s="68" t="s">
        <v>69</v>
      </c>
      <c r="B42" s="3"/>
      <c r="C42" s="3"/>
      <c r="D42" s="152" t="s">
        <v>1</v>
      </c>
      <c r="E42" s="152"/>
      <c r="F42" s="152"/>
      <c r="G42" s="152"/>
      <c r="H42" s="152"/>
      <c r="I42" s="152" t="s">
        <v>2</v>
      </c>
      <c r="J42" s="152"/>
      <c r="K42" s="152"/>
      <c r="L42" s="152"/>
      <c r="M42" s="152"/>
      <c r="N42" s="152" t="s">
        <v>3</v>
      </c>
      <c r="O42" s="152"/>
      <c r="P42" s="152"/>
      <c r="Q42" s="152"/>
      <c r="R42" s="152"/>
      <c r="S42" s="152" t="s">
        <v>4</v>
      </c>
      <c r="T42" s="152"/>
      <c r="U42" s="152"/>
      <c r="V42" s="152"/>
      <c r="W42" s="152"/>
      <c r="X42" s="152" t="s">
        <v>5</v>
      </c>
      <c r="Y42" s="152"/>
      <c r="Z42" s="152"/>
      <c r="AA42" s="152"/>
      <c r="AB42" s="152"/>
      <c r="AC42" s="152" t="s">
        <v>6</v>
      </c>
      <c r="AD42" s="152"/>
      <c r="AE42" s="152"/>
      <c r="AF42" s="152"/>
      <c r="AG42" s="152"/>
      <c r="AH42" s="152" t="s">
        <v>7</v>
      </c>
      <c r="AI42" s="152"/>
      <c r="AJ42" s="152"/>
      <c r="AK42" s="152"/>
      <c r="AL42" s="152"/>
      <c r="AM42" s="152" t="s">
        <v>8</v>
      </c>
      <c r="AN42" s="152"/>
      <c r="AO42" s="152"/>
      <c r="AP42" s="152"/>
      <c r="AQ42" s="152"/>
    </row>
    <row r="43" spans="1:45" x14ac:dyDescent="0.3">
      <c r="A43" s="3"/>
      <c r="B43" s="3"/>
      <c r="C43" s="3"/>
      <c r="D43" s="3" t="s">
        <v>37</v>
      </c>
      <c r="E43" s="3" t="s">
        <v>11</v>
      </c>
      <c r="F43" s="3" t="s">
        <v>27</v>
      </c>
      <c r="G43" s="3" t="s">
        <v>11</v>
      </c>
      <c r="H43" s="3" t="s">
        <v>28</v>
      </c>
      <c r="I43" s="3" t="s">
        <v>37</v>
      </c>
      <c r="J43" s="3" t="s">
        <v>11</v>
      </c>
      <c r="K43" s="3" t="s">
        <v>27</v>
      </c>
      <c r="L43" s="3" t="s">
        <v>11</v>
      </c>
      <c r="M43" s="3" t="s">
        <v>28</v>
      </c>
      <c r="N43" s="3" t="s">
        <v>37</v>
      </c>
      <c r="O43" s="3" t="s">
        <v>11</v>
      </c>
      <c r="P43" s="3" t="s">
        <v>27</v>
      </c>
      <c r="Q43" s="3" t="s">
        <v>11</v>
      </c>
      <c r="R43" s="3" t="s">
        <v>28</v>
      </c>
      <c r="S43" s="3" t="s">
        <v>37</v>
      </c>
      <c r="T43" s="3" t="s">
        <v>11</v>
      </c>
      <c r="U43" s="3" t="s">
        <v>27</v>
      </c>
      <c r="V43" s="3" t="s">
        <v>11</v>
      </c>
      <c r="W43" s="3" t="s">
        <v>28</v>
      </c>
      <c r="X43" s="3" t="s">
        <v>37</v>
      </c>
      <c r="Y43" s="3" t="s">
        <v>11</v>
      </c>
      <c r="Z43" s="3" t="s">
        <v>27</v>
      </c>
      <c r="AA43" s="3" t="s">
        <v>11</v>
      </c>
      <c r="AB43" s="3" t="s">
        <v>28</v>
      </c>
      <c r="AC43" s="55" t="s">
        <v>37</v>
      </c>
      <c r="AD43" s="55" t="s">
        <v>11</v>
      </c>
      <c r="AE43" s="55" t="s">
        <v>27</v>
      </c>
      <c r="AF43" s="55" t="s">
        <v>11</v>
      </c>
      <c r="AG43" s="55" t="s">
        <v>28</v>
      </c>
      <c r="AH43" s="3" t="s">
        <v>37</v>
      </c>
      <c r="AI43" s="3" t="s">
        <v>11</v>
      </c>
      <c r="AJ43" s="3" t="s">
        <v>27</v>
      </c>
      <c r="AK43" s="3" t="s">
        <v>11</v>
      </c>
      <c r="AL43" s="3" t="s">
        <v>28</v>
      </c>
      <c r="AM43" s="55" t="s">
        <v>37</v>
      </c>
      <c r="AN43" s="55" t="s">
        <v>11</v>
      </c>
      <c r="AO43" s="55" t="s">
        <v>27</v>
      </c>
      <c r="AP43" s="55" t="s">
        <v>11</v>
      </c>
      <c r="AQ43" s="3" t="s">
        <v>28</v>
      </c>
    </row>
    <row r="44" spans="1:45" x14ac:dyDescent="0.3">
      <c r="AC44" s="36" t="s">
        <v>12</v>
      </c>
      <c r="AD44" s="3">
        <v>277</v>
      </c>
      <c r="AE44" s="37">
        <f>AE3/Energy!AC23*1000</f>
        <v>1.3258897418004187</v>
      </c>
      <c r="AF44" s="3">
        <v>302</v>
      </c>
      <c r="AG44" s="37">
        <f>AG3/Energy!AE23*1000</f>
        <v>1.4863258026159334</v>
      </c>
      <c r="AM44" s="3"/>
      <c r="AN44" s="3" t="s">
        <v>212</v>
      </c>
      <c r="AO44" s="3" t="s">
        <v>211</v>
      </c>
      <c r="AP44" s="3" t="s">
        <v>217</v>
      </c>
    </row>
    <row r="45" spans="1:45" x14ac:dyDescent="0.3">
      <c r="AC45" s="36" t="s">
        <v>13</v>
      </c>
      <c r="AD45" s="3">
        <v>168</v>
      </c>
      <c r="AE45" s="37">
        <f>AE4/Energy!AC24*1000</f>
        <v>1.6937114134294926</v>
      </c>
      <c r="AF45" s="3">
        <v>179</v>
      </c>
      <c r="AG45" s="37">
        <f>AG4/Energy!AE24*1000</f>
        <v>1.3023255813953489</v>
      </c>
      <c r="AM45" s="39" t="s">
        <v>214</v>
      </c>
      <c r="AN45" s="3">
        <v>1503</v>
      </c>
      <c r="AO45" s="50">
        <f>AO4/Energy!AM24*1000</f>
        <v>4.0872434017595314</v>
      </c>
      <c r="AP45" s="163">
        <f>AP4/Energy!AN24*1000</f>
        <v>4.2071730653045529</v>
      </c>
      <c r="AQ45" s="6"/>
      <c r="AR45" s="6"/>
    </row>
    <row r="46" spans="1:45" x14ac:dyDescent="0.3">
      <c r="AC46" s="36" t="s">
        <v>14</v>
      </c>
      <c r="AD46" s="3">
        <v>93</v>
      </c>
      <c r="AE46" s="37">
        <f>AE5/Energy!AC25*1000</f>
        <v>1.6557122071145451</v>
      </c>
      <c r="AF46" s="3">
        <v>89</v>
      </c>
      <c r="AG46" s="37">
        <f>AG5/Energy!AE25*1000</f>
        <v>1.1238059561715679</v>
      </c>
      <c r="AM46" s="40" t="s">
        <v>215</v>
      </c>
      <c r="AN46" s="3">
        <v>1620</v>
      </c>
      <c r="AO46" s="50">
        <f>AO5/Energy!AM25*1000</f>
        <v>4.6333097402950942</v>
      </c>
      <c r="AP46" s="163"/>
      <c r="AQ46" s="6"/>
      <c r="AR46" s="6"/>
    </row>
    <row r="47" spans="1:45" x14ac:dyDescent="0.3">
      <c r="AC47" s="36" t="s">
        <v>15</v>
      </c>
      <c r="AD47" s="3">
        <v>80</v>
      </c>
      <c r="AE47" s="37">
        <f>AE6/Energy!AC26*1000</f>
        <v>1.4273607208171641</v>
      </c>
      <c r="AF47" s="3">
        <v>117</v>
      </c>
      <c r="AG47" s="37">
        <f>AG6/Energy!AE26*1000</f>
        <v>1.5939811272634532</v>
      </c>
      <c r="AM47" s="3" t="s">
        <v>216</v>
      </c>
      <c r="AN47" s="3">
        <v>1500</v>
      </c>
      <c r="AO47" s="50">
        <f>AO6/Energy!AM26*1000</f>
        <v>3.8836905121239562</v>
      </c>
      <c r="AP47" s="163"/>
      <c r="AQ47" s="43"/>
      <c r="AR47" s="43"/>
    </row>
    <row r="48" spans="1:45" x14ac:dyDescent="0.3">
      <c r="R48" s="5"/>
      <c r="AC48" s="4"/>
      <c r="AE48" s="5"/>
      <c r="AG48" s="5"/>
      <c r="AM48" s="3"/>
      <c r="AN48" s="3" t="s">
        <v>212</v>
      </c>
      <c r="AO48" s="3" t="s">
        <v>211</v>
      </c>
      <c r="AP48" s="3"/>
    </row>
    <row r="49" spans="1:45" x14ac:dyDescent="0.3">
      <c r="I49" s="3" t="s">
        <v>16</v>
      </c>
      <c r="J49" s="3">
        <v>47</v>
      </c>
      <c r="K49" s="37">
        <f>K8/Energy!I28*1000</f>
        <v>5.8778332693046487</v>
      </c>
      <c r="L49" s="3">
        <v>52</v>
      </c>
      <c r="M49" s="37">
        <f>M8/Energy!K28*1000</f>
        <v>4.7990401919616072</v>
      </c>
      <c r="N49" s="152" t="s">
        <v>191</v>
      </c>
      <c r="O49" s="152">
        <v>131</v>
      </c>
      <c r="P49" s="162">
        <f>P8/Energy!N28*1000</f>
        <v>2.5047438330170779</v>
      </c>
      <c r="Q49" s="152">
        <v>119</v>
      </c>
      <c r="R49" s="162">
        <f>R8/Energy!P28*1000</f>
        <v>2.4274406332453822</v>
      </c>
      <c r="X49" s="152" t="s">
        <v>191</v>
      </c>
      <c r="Y49" s="152">
        <v>132</v>
      </c>
      <c r="Z49" s="162">
        <f>Z8/Energy!X28*1000</f>
        <v>2.9385574354407833</v>
      </c>
      <c r="AA49" s="152">
        <v>202</v>
      </c>
      <c r="AB49" s="162">
        <f>AB8/Energy!Z28*1000</f>
        <v>2.8587135788894997</v>
      </c>
      <c r="AC49" s="36" t="s">
        <v>16</v>
      </c>
      <c r="AD49" s="3">
        <v>135</v>
      </c>
      <c r="AE49" s="37">
        <f>AE8/Energy!AC28*1000</f>
        <v>1.8486672398968185</v>
      </c>
      <c r="AF49" s="3">
        <v>192</v>
      </c>
      <c r="AG49" s="42">
        <f>AG8/Energy!AE28*1000</f>
        <v>1.9079271294928606</v>
      </c>
      <c r="AH49" s="152" t="s">
        <v>207</v>
      </c>
      <c r="AI49" s="159">
        <v>164</v>
      </c>
      <c r="AJ49" s="167">
        <f>AJ8/Energy!AH28*1000</f>
        <v>1.9665304233824321</v>
      </c>
      <c r="AK49" s="159">
        <v>160</v>
      </c>
      <c r="AL49" s="167">
        <f>AL8/Energy!AJ28*1000</f>
        <v>3.8343984440122258</v>
      </c>
      <c r="AM49" s="152" t="s">
        <v>207</v>
      </c>
      <c r="AN49" s="152">
        <v>772</v>
      </c>
      <c r="AO49" s="162">
        <f>AO8/Energy!AM28*1000</f>
        <v>1.6528925619834713</v>
      </c>
    </row>
    <row r="50" spans="1:45" x14ac:dyDescent="0.3">
      <c r="I50" s="152" t="s">
        <v>181</v>
      </c>
      <c r="J50" s="152">
        <v>221</v>
      </c>
      <c r="K50" s="162">
        <f>K9/Energy!I29*1000</f>
        <v>4.9813200498132009</v>
      </c>
      <c r="L50" s="152">
        <v>259</v>
      </c>
      <c r="M50" s="162">
        <f>M9/Energy!K29*1000</f>
        <v>5.0920910075839654</v>
      </c>
      <c r="N50" s="152"/>
      <c r="O50" s="152"/>
      <c r="P50" s="162"/>
      <c r="Q50" s="152"/>
      <c r="R50" s="162"/>
      <c r="X50" s="152"/>
      <c r="Y50" s="152"/>
      <c r="Z50" s="162"/>
      <c r="AA50" s="152"/>
      <c r="AB50" s="162"/>
      <c r="AC50" s="36" t="s">
        <v>17</v>
      </c>
      <c r="AD50" s="3">
        <v>77</v>
      </c>
      <c r="AE50" s="37">
        <f>AE9/Energy!AC29*1000</f>
        <v>2.1957753282684118</v>
      </c>
      <c r="AF50" s="3">
        <v>137</v>
      </c>
      <c r="AG50" s="42">
        <f>AG9/Energy!AE29*1000</f>
        <v>2.475383684471093</v>
      </c>
      <c r="AH50" s="152"/>
      <c r="AI50" s="159"/>
      <c r="AJ50" s="167"/>
      <c r="AK50" s="159"/>
      <c r="AL50" s="167"/>
      <c r="AM50" s="152"/>
      <c r="AN50" s="152"/>
      <c r="AO50" s="162"/>
    </row>
    <row r="51" spans="1:45" x14ac:dyDescent="0.3">
      <c r="I51" s="152"/>
      <c r="J51" s="152"/>
      <c r="K51" s="162"/>
      <c r="L51" s="152"/>
      <c r="M51" s="162"/>
      <c r="N51" s="152" t="s">
        <v>248</v>
      </c>
      <c r="O51" s="152">
        <v>350</v>
      </c>
      <c r="P51" s="162">
        <f>P10/Energy!N30*1000</f>
        <v>3.8717735220649461</v>
      </c>
      <c r="Q51" s="152">
        <v>394</v>
      </c>
      <c r="R51" s="162">
        <f>R10/Energy!P30*1000</f>
        <v>3.5654596100278555</v>
      </c>
      <c r="X51" s="152" t="s">
        <v>192</v>
      </c>
      <c r="Y51" s="152">
        <v>183</v>
      </c>
      <c r="Z51" s="162">
        <f>Z10/Energy!X30*1000</f>
        <v>2.9449423815620999</v>
      </c>
      <c r="AA51" s="152">
        <v>247</v>
      </c>
      <c r="AB51" s="162">
        <f>AB10/Energy!Z30*1000</f>
        <v>3.4065934065934069</v>
      </c>
      <c r="AC51" s="36" t="s">
        <v>18</v>
      </c>
      <c r="AD51" s="3">
        <v>85</v>
      </c>
      <c r="AE51" s="37">
        <f>AE10/Energy!AC30*1000</f>
        <v>1.9433513093329444</v>
      </c>
      <c r="AF51" s="3">
        <v>158</v>
      </c>
      <c r="AG51" s="42">
        <f>AG10/Energy!AE30*1000</f>
        <v>2.6106696935300793</v>
      </c>
      <c r="AH51" s="152"/>
      <c r="AI51" s="159"/>
      <c r="AJ51" s="167"/>
      <c r="AK51" s="159"/>
      <c r="AL51" s="167"/>
      <c r="AM51" s="152"/>
      <c r="AN51" s="152"/>
      <c r="AO51" s="162"/>
    </row>
    <row r="52" spans="1:45" x14ac:dyDescent="0.3">
      <c r="I52" s="152"/>
      <c r="J52" s="152"/>
      <c r="K52" s="162"/>
      <c r="L52" s="152"/>
      <c r="M52" s="162"/>
      <c r="N52" s="152"/>
      <c r="O52" s="152"/>
      <c r="P52" s="162"/>
      <c r="Q52" s="152"/>
      <c r="R52" s="162"/>
      <c r="X52" s="152"/>
      <c r="Y52" s="152"/>
      <c r="Z52" s="162"/>
      <c r="AA52" s="152"/>
      <c r="AB52" s="162"/>
      <c r="AC52" s="36" t="s">
        <v>19</v>
      </c>
      <c r="AD52" s="3">
        <v>84</v>
      </c>
      <c r="AE52" s="37">
        <f>AE11/Energy!AC31*1000</f>
        <v>2.0621270621270624</v>
      </c>
      <c r="AF52" s="3">
        <v>160</v>
      </c>
      <c r="AG52" s="42">
        <f>AG11/Energy!AE31*1000</f>
        <v>2.4273247413743286</v>
      </c>
      <c r="AH52" s="152" t="s">
        <v>208</v>
      </c>
      <c r="AI52" s="159">
        <v>157</v>
      </c>
      <c r="AJ52" s="167">
        <f>AJ11/Energy!AH31*1000</f>
        <v>3.2558139534883721</v>
      </c>
      <c r="AK52" s="159">
        <v>181</v>
      </c>
      <c r="AL52" s="167">
        <f>AL11/Energy!AJ31*1000</f>
        <v>6.6818774445893103</v>
      </c>
      <c r="AM52" s="158" t="s">
        <v>208</v>
      </c>
      <c r="AN52" s="152">
        <v>692</v>
      </c>
      <c r="AO52" s="162">
        <f>AO11/Energy!AM31*1000</f>
        <v>0.80862533692722371</v>
      </c>
    </row>
    <row r="53" spans="1:45" x14ac:dyDescent="0.3">
      <c r="I53" s="152"/>
      <c r="J53" s="152"/>
      <c r="K53" s="162"/>
      <c r="L53" s="152"/>
      <c r="M53" s="162"/>
      <c r="N53" s="152"/>
      <c r="O53" s="152"/>
      <c r="P53" s="162"/>
      <c r="Q53" s="152"/>
      <c r="R53" s="162"/>
      <c r="X53" s="152"/>
      <c r="Y53" s="152"/>
      <c r="Z53" s="162"/>
      <c r="AA53" s="152"/>
      <c r="AB53" s="162"/>
      <c r="AC53" s="36" t="s">
        <v>20</v>
      </c>
      <c r="AD53" s="3">
        <v>69</v>
      </c>
      <c r="AE53" s="37">
        <f>AE12/Energy!AC32*1000</f>
        <v>2.6853361465426295</v>
      </c>
      <c r="AF53" s="3">
        <v>167</v>
      </c>
      <c r="AG53" s="42">
        <f>AG12/Energy!AE32*1000</f>
        <v>2.4205155043830957</v>
      </c>
      <c r="AH53" s="152"/>
      <c r="AI53" s="159"/>
      <c r="AJ53" s="167"/>
      <c r="AK53" s="159"/>
      <c r="AL53" s="167"/>
      <c r="AM53" s="158"/>
      <c r="AN53" s="152"/>
      <c r="AO53" s="162"/>
    </row>
    <row r="54" spans="1:45" x14ac:dyDescent="0.3">
      <c r="I54" s="152" t="s">
        <v>182</v>
      </c>
      <c r="J54" s="152">
        <v>308</v>
      </c>
      <c r="K54" s="162">
        <f>K13/Energy!I33*1000</f>
        <v>5.9742647058823524</v>
      </c>
      <c r="L54" s="152">
        <v>317</v>
      </c>
      <c r="M54" s="162">
        <f>M13/Energy!K33*1000</f>
        <v>5.6116722783389443</v>
      </c>
      <c r="N54" s="152"/>
      <c r="O54" s="152"/>
      <c r="P54" s="162"/>
      <c r="Q54" s="152"/>
      <c r="R54" s="162"/>
      <c r="X54" s="152" t="s">
        <v>182</v>
      </c>
      <c r="Y54" s="152">
        <v>308</v>
      </c>
      <c r="Z54" s="162">
        <f>Z13/Energy!X33*1000</f>
        <v>3.4161490683229818</v>
      </c>
      <c r="AA54" s="152">
        <v>358</v>
      </c>
      <c r="AB54" s="162">
        <f>AB13/Energy!Z33*1000</f>
        <v>3.7606837606837606</v>
      </c>
      <c r="AC54" s="36" t="s">
        <v>21</v>
      </c>
      <c r="AD54" s="3">
        <v>67</v>
      </c>
      <c r="AE54" s="37">
        <f>AE13/Energy!AC33*1000</f>
        <v>2.7566861730425112</v>
      </c>
      <c r="AF54" s="3">
        <v>168</v>
      </c>
      <c r="AG54" s="42">
        <f>AG13/Energy!AE33*1000</f>
        <v>3.0905670518677772</v>
      </c>
      <c r="AH54" s="152"/>
      <c r="AI54" s="159"/>
      <c r="AJ54" s="167"/>
      <c r="AK54" s="159"/>
      <c r="AL54" s="167"/>
      <c r="AM54" s="158"/>
      <c r="AN54" s="152"/>
      <c r="AO54" s="162"/>
    </row>
    <row r="55" spans="1:45" x14ac:dyDescent="0.3">
      <c r="I55" s="152"/>
      <c r="J55" s="152"/>
      <c r="K55" s="162"/>
      <c r="L55" s="152"/>
      <c r="M55" s="162"/>
      <c r="N55" s="152"/>
      <c r="O55" s="152"/>
      <c r="P55" s="162"/>
      <c r="Q55" s="152"/>
      <c r="R55" s="162"/>
      <c r="X55" s="152"/>
      <c r="Y55" s="152"/>
      <c r="Z55" s="162"/>
      <c r="AA55" s="152"/>
      <c r="AB55" s="162"/>
      <c r="AC55" s="36" t="s">
        <v>22</v>
      </c>
      <c r="AD55" s="3">
        <v>73</v>
      </c>
      <c r="AE55" s="37">
        <f>AE14/Energy!AC34*1000</f>
        <v>3.012048192771084</v>
      </c>
      <c r="AF55" s="3">
        <v>136</v>
      </c>
      <c r="AG55" s="42">
        <f>AG14/Energy!AE34*1000</f>
        <v>3.5220627325890481</v>
      </c>
      <c r="AH55" s="158" t="s">
        <v>209</v>
      </c>
      <c r="AI55" s="159">
        <v>149</v>
      </c>
      <c r="AJ55" s="167">
        <f>AJ14/Energy!AH34*1000</f>
        <v>3.7935597706219668</v>
      </c>
      <c r="AK55" s="159">
        <v>200</v>
      </c>
      <c r="AL55" s="167">
        <f>AL14/Energy!AJ34*1000</f>
        <v>4.9432119107867951</v>
      </c>
      <c r="AM55" s="152" t="s">
        <v>209</v>
      </c>
      <c r="AN55" s="152">
        <v>749</v>
      </c>
      <c r="AO55" s="162">
        <f>AO14/Energy!AM34*1000</f>
        <v>2.7793533749290984</v>
      </c>
    </row>
    <row r="56" spans="1:45" x14ac:dyDescent="0.3">
      <c r="I56" s="152"/>
      <c r="J56" s="152"/>
      <c r="K56" s="162"/>
      <c r="L56" s="152"/>
      <c r="M56" s="162"/>
      <c r="N56" s="152"/>
      <c r="O56" s="152"/>
      <c r="P56" s="162"/>
      <c r="Q56" s="152"/>
      <c r="R56" s="162"/>
      <c r="X56" s="152"/>
      <c r="Y56" s="152"/>
      <c r="Z56" s="162"/>
      <c r="AA56" s="152"/>
      <c r="AB56" s="162"/>
      <c r="AC56" s="36" t="s">
        <v>23</v>
      </c>
      <c r="AD56" s="3">
        <v>75</v>
      </c>
      <c r="AE56" s="37">
        <f>AE15/Energy!AC35*1000</f>
        <v>3.8670940823283977</v>
      </c>
      <c r="AF56" s="3">
        <v>160</v>
      </c>
      <c r="AG56" s="42">
        <f>AG15/Energy!AE35*1000</f>
        <v>2.8619747625861844</v>
      </c>
      <c r="AH56" s="158"/>
      <c r="AI56" s="159"/>
      <c r="AJ56" s="167"/>
      <c r="AK56" s="159"/>
      <c r="AL56" s="167"/>
      <c r="AM56" s="152"/>
      <c r="AN56" s="152"/>
      <c r="AO56" s="162"/>
    </row>
    <row r="57" spans="1:45" x14ac:dyDescent="0.3">
      <c r="I57" s="152"/>
      <c r="J57" s="152"/>
      <c r="K57" s="162"/>
      <c r="L57" s="152"/>
      <c r="M57" s="162"/>
      <c r="N57" s="152" t="s">
        <v>249</v>
      </c>
      <c r="O57" s="152">
        <v>151</v>
      </c>
      <c r="P57" s="162">
        <f>P16/Energy!N36*1000</f>
        <v>6.4392119173474294</v>
      </c>
      <c r="Q57" s="152">
        <v>167</v>
      </c>
      <c r="R57" s="162">
        <f>R16/Energy!P36*1000</f>
        <v>5.341614906832298</v>
      </c>
      <c r="X57" s="152"/>
      <c r="Y57" s="152"/>
      <c r="Z57" s="162"/>
      <c r="AA57" s="152"/>
      <c r="AB57" s="162"/>
      <c r="AC57" s="36" t="s">
        <v>24</v>
      </c>
      <c r="AD57" s="3">
        <v>85</v>
      </c>
      <c r="AE57" s="37">
        <f>AE16/Energy!AC36*1000</f>
        <v>3.3997836501313552</v>
      </c>
      <c r="AF57" s="3">
        <v>187</v>
      </c>
      <c r="AG57" s="42">
        <f>AG16/Energy!AE36*1000</f>
        <v>2.9170341225154335</v>
      </c>
      <c r="AH57" s="158"/>
      <c r="AI57" s="159"/>
      <c r="AJ57" s="167"/>
      <c r="AK57" s="159"/>
      <c r="AL57" s="167"/>
      <c r="AM57" s="152"/>
      <c r="AN57" s="152"/>
      <c r="AO57" s="162"/>
    </row>
    <row r="58" spans="1:45" x14ac:dyDescent="0.3">
      <c r="I58" s="152" t="s">
        <v>183</v>
      </c>
      <c r="J58" s="152">
        <v>204</v>
      </c>
      <c r="K58" s="162">
        <f>K17/Energy!I37*1000</f>
        <v>6.6107030430220357</v>
      </c>
      <c r="L58" s="152">
        <v>247</v>
      </c>
      <c r="M58" s="162">
        <f>M17/Energy!K37*1000</f>
        <v>6.3051702395964693</v>
      </c>
      <c r="N58" s="152"/>
      <c r="O58" s="152"/>
      <c r="P58" s="162"/>
      <c r="Q58" s="152"/>
      <c r="R58" s="162"/>
      <c r="X58" s="152" t="s">
        <v>193</v>
      </c>
      <c r="Y58" s="152">
        <v>169</v>
      </c>
      <c r="Z58" s="162">
        <f>Z17/Energy!X37*1000</f>
        <v>4.368698991838694</v>
      </c>
      <c r="AA58" s="152">
        <v>198</v>
      </c>
      <c r="AB58" s="162">
        <f>AB17/Energy!Z37*1000</f>
        <v>4.4627128596594243</v>
      </c>
      <c r="AC58" s="36" t="s">
        <v>25</v>
      </c>
      <c r="AD58" s="3">
        <v>83</v>
      </c>
      <c r="AE58" s="37">
        <f>AE17/Energy!AC37*1000</f>
        <v>4.235470726999786</v>
      </c>
      <c r="AF58" s="3">
        <v>194</v>
      </c>
      <c r="AG58" s="37">
        <f>AG17/Energy!AE37*1000</f>
        <v>3.2473987673139377</v>
      </c>
      <c r="AM58" s="152" t="s">
        <v>210</v>
      </c>
      <c r="AN58" s="152">
        <v>300</v>
      </c>
      <c r="AO58" s="162">
        <f>AO17/Energy!AM37*1000</f>
        <v>2.875</v>
      </c>
    </row>
    <row r="59" spans="1:45" x14ac:dyDescent="0.3">
      <c r="I59" s="152"/>
      <c r="J59" s="152"/>
      <c r="K59" s="162"/>
      <c r="L59" s="152"/>
      <c r="M59" s="162"/>
      <c r="N59" s="152"/>
      <c r="O59" s="152"/>
      <c r="P59" s="162"/>
      <c r="Q59" s="152"/>
      <c r="R59" s="162"/>
      <c r="X59" s="152"/>
      <c r="Y59" s="152"/>
      <c r="Z59" s="162"/>
      <c r="AA59" s="152"/>
      <c r="AB59" s="162"/>
      <c r="AC59" s="36" t="s">
        <v>26</v>
      </c>
      <c r="AD59" s="3">
        <v>74</v>
      </c>
      <c r="AE59" s="37">
        <f>AE18/Energy!AC38*1000</f>
        <v>3.6379671480542384</v>
      </c>
      <c r="AF59" s="3">
        <v>147</v>
      </c>
      <c r="AG59" s="37">
        <f>AG18/Energy!AE38*1000</f>
        <v>2.8562838244137096</v>
      </c>
      <c r="AM59" s="152"/>
      <c r="AN59" s="152"/>
      <c r="AO59" s="162"/>
    </row>
    <row r="60" spans="1:45" x14ac:dyDescent="0.3">
      <c r="A60" s="53" t="s">
        <v>34</v>
      </c>
      <c r="B60" s="53"/>
      <c r="C60" s="16"/>
      <c r="D60" s="16"/>
      <c r="E60" s="16"/>
      <c r="F60" s="16"/>
      <c r="G60" s="16"/>
      <c r="H60" s="51"/>
      <c r="I60" s="16"/>
      <c r="J60" s="16">
        <v>780</v>
      </c>
      <c r="K60" s="28">
        <f>(J49*K49+J50*K50+J54*K54+J58*K58)/SUM(J49:J59)</f>
        <v>5.853572878018328</v>
      </c>
      <c r="L60" s="16">
        <v>875</v>
      </c>
      <c r="M60" s="28">
        <f>(L49*M49+L50*M50+L54*M54+L58*M58)/SUM(L49:L59)</f>
        <v>5.6053472255543122</v>
      </c>
      <c r="N60" s="16"/>
      <c r="O60" s="27">
        <v>632</v>
      </c>
      <c r="P60" s="28">
        <f>P19/Energy!N39*1000</f>
        <v>4.085930918281381</v>
      </c>
      <c r="Q60" s="27">
        <v>680</v>
      </c>
      <c r="R60" s="28">
        <f>R19/Energy!P39*1000</f>
        <v>3.7351443123938877</v>
      </c>
      <c r="S60" s="64"/>
      <c r="T60" s="16"/>
      <c r="U60" s="16"/>
      <c r="V60" s="16"/>
      <c r="W60" s="51"/>
      <c r="X60" s="16"/>
      <c r="Y60" s="16">
        <v>792</v>
      </c>
      <c r="Z60" s="16"/>
      <c r="AA60" s="16">
        <v>1005</v>
      </c>
      <c r="AB60" s="16"/>
      <c r="AC60" s="16"/>
      <c r="AD60" s="16">
        <f>SUM(AD49:AD59)</f>
        <v>907</v>
      </c>
      <c r="AE60" s="28">
        <f>(AD49*AE49+AD50*AE50+AD51*AE51+AD52*AE52+AD53*AE53+AD54*AE54+AD55*AE55+AD56*AE56+AD57*AE57+AD58*AE58+AD59*AE59)/SUM(AD49:AD59)</f>
        <v>2.8078073910530117</v>
      </c>
      <c r="AF60" s="16">
        <f>SUM(AF49:AF59)</f>
        <v>1806</v>
      </c>
      <c r="AG60" s="28">
        <f>(AF49*AG49+AF50*AG50+AF51*AG51+AF52*AG52+AF53*AG53+AF54*AG54+AF55*AG55+AF56*AG56+AF57*AG57+AF58*AG58+AF59*AG59)/SUM(AF49:AF59)</f>
        <v>2.7475191890269008</v>
      </c>
      <c r="AH60" s="64"/>
      <c r="AI60" s="16"/>
      <c r="AJ60" s="28"/>
      <c r="AK60" s="16"/>
      <c r="AL60" s="16"/>
      <c r="AM60" s="56"/>
      <c r="AN60" s="56">
        <v>1044</v>
      </c>
      <c r="AO60" s="57">
        <f>AO19/Energy!AM39*1000</f>
        <v>1.6910420475319927</v>
      </c>
      <c r="AP60" s="16">
        <v>1469</v>
      </c>
      <c r="AQ60" s="28">
        <f>AQ19/Energy!AO39*1000</f>
        <v>1.9859064702114031</v>
      </c>
      <c r="AR60" t="s">
        <v>213</v>
      </c>
      <c r="AS60" s="5"/>
    </row>
    <row r="61" spans="1:45" s="12" customFormat="1" x14ac:dyDescent="0.3">
      <c r="P61" s="8"/>
      <c r="Q61" s="8"/>
      <c r="R61" s="8"/>
      <c r="Z61" s="8"/>
      <c r="AB61" s="8"/>
      <c r="AJ61" s="8"/>
      <c r="AL61" s="8"/>
      <c r="AS61" s="8"/>
    </row>
    <row r="62" spans="1:45" x14ac:dyDescent="0.3">
      <c r="AR62" s="12"/>
      <c r="AS62" s="8"/>
    </row>
    <row r="64" spans="1:45" x14ac:dyDescent="0.3">
      <c r="A64" s="68" t="s">
        <v>229</v>
      </c>
      <c r="B64" s="3"/>
      <c r="C64" s="3"/>
      <c r="D64" s="152" t="s">
        <v>1</v>
      </c>
      <c r="E64" s="152"/>
      <c r="F64" s="152"/>
      <c r="G64" s="152"/>
      <c r="H64" s="152"/>
      <c r="I64" s="152" t="s">
        <v>2</v>
      </c>
      <c r="J64" s="152"/>
      <c r="K64" s="152"/>
      <c r="L64" s="152"/>
      <c r="M64" s="152"/>
      <c r="N64" s="152" t="s">
        <v>3</v>
      </c>
      <c r="O64" s="152"/>
      <c r="P64" s="152"/>
      <c r="Q64" s="152"/>
      <c r="R64" s="152"/>
      <c r="S64" s="152" t="s">
        <v>4</v>
      </c>
      <c r="T64" s="152"/>
      <c r="U64" s="152"/>
      <c r="V64" s="152"/>
      <c r="W64" s="152"/>
      <c r="X64" s="152" t="s">
        <v>5</v>
      </c>
      <c r="Y64" s="152"/>
      <c r="Z64" s="152"/>
      <c r="AA64" s="152"/>
      <c r="AB64" s="152"/>
      <c r="AC64" s="152" t="s">
        <v>6</v>
      </c>
      <c r="AD64" s="152"/>
      <c r="AE64" s="152"/>
      <c r="AF64" s="152"/>
      <c r="AG64" s="152"/>
      <c r="AH64" s="152" t="s">
        <v>7</v>
      </c>
      <c r="AI64" s="152"/>
      <c r="AJ64" s="152"/>
      <c r="AK64" s="152"/>
      <c r="AL64" s="152"/>
      <c r="AM64" s="163" t="s">
        <v>8</v>
      </c>
      <c r="AN64" s="163"/>
      <c r="AO64" s="163"/>
      <c r="AP64" s="163"/>
      <c r="AQ64" s="163"/>
      <c r="AR64" s="43"/>
      <c r="AS64" s="43"/>
    </row>
    <row r="65" spans="1:45" x14ac:dyDescent="0.3">
      <c r="A65" s="3"/>
      <c r="B65" s="3"/>
      <c r="C65" s="3"/>
      <c r="D65" s="55" t="s">
        <v>37</v>
      </c>
      <c r="E65" s="55" t="s">
        <v>11</v>
      </c>
      <c r="F65" s="55" t="s">
        <v>27</v>
      </c>
      <c r="G65" s="55" t="s">
        <v>11</v>
      </c>
      <c r="H65" s="55" t="s">
        <v>28</v>
      </c>
      <c r="I65" s="3" t="s">
        <v>37</v>
      </c>
      <c r="J65" s="3" t="s">
        <v>11</v>
      </c>
      <c r="K65" s="3" t="s">
        <v>27</v>
      </c>
      <c r="L65" s="3" t="s">
        <v>11</v>
      </c>
      <c r="M65" s="3" t="s">
        <v>28</v>
      </c>
      <c r="N65" s="3" t="s">
        <v>37</v>
      </c>
      <c r="O65" s="3" t="s">
        <v>11</v>
      </c>
      <c r="P65" s="3" t="s">
        <v>27</v>
      </c>
      <c r="Q65" s="3" t="s">
        <v>11</v>
      </c>
      <c r="R65" s="3" t="s">
        <v>28</v>
      </c>
      <c r="S65" s="3" t="s">
        <v>37</v>
      </c>
      <c r="T65" s="3" t="s">
        <v>11</v>
      </c>
      <c r="U65" s="3" t="s">
        <v>27</v>
      </c>
      <c r="V65" s="3" t="s">
        <v>11</v>
      </c>
      <c r="W65" s="3" t="s">
        <v>28</v>
      </c>
      <c r="X65" s="3" t="s">
        <v>37</v>
      </c>
      <c r="Y65" s="3" t="s">
        <v>11</v>
      </c>
      <c r="Z65" s="3" t="s">
        <v>27</v>
      </c>
      <c r="AA65" s="3" t="s">
        <v>11</v>
      </c>
      <c r="AB65" s="3" t="s">
        <v>28</v>
      </c>
      <c r="AC65" s="55" t="s">
        <v>37</v>
      </c>
      <c r="AD65" s="55" t="s">
        <v>11</v>
      </c>
      <c r="AE65" s="55" t="s">
        <v>27</v>
      </c>
      <c r="AF65" s="55" t="s">
        <v>11</v>
      </c>
      <c r="AG65" s="55" t="s">
        <v>28</v>
      </c>
      <c r="AH65" s="3" t="s">
        <v>37</v>
      </c>
      <c r="AI65" s="3" t="s">
        <v>11</v>
      </c>
      <c r="AJ65" s="3" t="s">
        <v>27</v>
      </c>
      <c r="AK65" s="3" t="s">
        <v>11</v>
      </c>
      <c r="AL65" s="3" t="s">
        <v>28</v>
      </c>
      <c r="AM65" s="55" t="s">
        <v>37</v>
      </c>
      <c r="AN65" s="55" t="s">
        <v>11</v>
      </c>
      <c r="AO65" s="55" t="s">
        <v>27</v>
      </c>
      <c r="AP65" s="55" t="s">
        <v>11</v>
      </c>
      <c r="AQ65" s="3" t="s">
        <v>28</v>
      </c>
      <c r="AR65" s="12"/>
      <c r="AS65" s="12"/>
    </row>
    <row r="66" spans="1:45" x14ac:dyDescent="0.3">
      <c r="D66" s="25" t="s">
        <v>222</v>
      </c>
      <c r="E66" s="3">
        <v>66</v>
      </c>
      <c r="F66" s="3">
        <v>3.4</v>
      </c>
      <c r="G66" s="3">
        <v>64</v>
      </c>
      <c r="H66" s="3">
        <v>3.7</v>
      </c>
      <c r="AC66" s="36" t="s">
        <v>12</v>
      </c>
      <c r="AD66" s="3">
        <v>277</v>
      </c>
      <c r="AE66" s="50">
        <f>10*AE23</f>
        <v>3.1772575250836117</v>
      </c>
      <c r="AF66" s="3">
        <v>302</v>
      </c>
      <c r="AG66" s="50">
        <f>10*AG23</f>
        <v>3.5620146755004631</v>
      </c>
      <c r="AM66" s="3"/>
      <c r="AN66" s="3" t="s">
        <v>212</v>
      </c>
      <c r="AO66" s="3" t="s">
        <v>211</v>
      </c>
      <c r="AP66" s="3" t="s">
        <v>217</v>
      </c>
      <c r="AR66" s="12"/>
      <c r="AS66" s="12"/>
    </row>
    <row r="67" spans="1:45" x14ac:dyDescent="0.3">
      <c r="D67" s="26" t="s">
        <v>223</v>
      </c>
      <c r="E67" s="3">
        <v>150</v>
      </c>
      <c r="F67" s="3">
        <v>3.2</v>
      </c>
      <c r="G67" s="3">
        <v>141</v>
      </c>
      <c r="H67" s="3">
        <v>3.3</v>
      </c>
      <c r="AC67" s="36" t="s">
        <v>13</v>
      </c>
      <c r="AD67" s="3">
        <v>168</v>
      </c>
      <c r="AE67" s="50">
        <f t="shared" ref="AE67:AG69" si="0">10*AE24</f>
        <v>4.0577509588072838</v>
      </c>
      <c r="AF67" s="3">
        <v>179</v>
      </c>
      <c r="AG67" s="50">
        <f t="shared" si="0"/>
        <v>3.1204493447056376</v>
      </c>
      <c r="AM67" s="39" t="s">
        <v>214</v>
      </c>
      <c r="AN67" s="3">
        <v>1503</v>
      </c>
      <c r="AO67" s="50">
        <f>10*AO24</f>
        <v>9.7685624589326139</v>
      </c>
      <c r="AP67" s="163">
        <f>10*AP24</f>
        <v>10.05513258072985</v>
      </c>
      <c r="AQ67" s="6"/>
      <c r="AR67" s="43"/>
      <c r="AS67" s="12"/>
    </row>
    <row r="68" spans="1:45" x14ac:dyDescent="0.3">
      <c r="D68" s="26" t="s">
        <v>224</v>
      </c>
      <c r="E68" s="3">
        <v>134</v>
      </c>
      <c r="F68" s="3">
        <v>3.1</v>
      </c>
      <c r="G68" s="3">
        <v>135</v>
      </c>
      <c r="H68" s="3">
        <v>3</v>
      </c>
      <c r="AC68" s="36" t="s">
        <v>14</v>
      </c>
      <c r="AD68" s="3">
        <v>93</v>
      </c>
      <c r="AE68" s="50">
        <f t="shared" si="0"/>
        <v>3.9644401729937528</v>
      </c>
      <c r="AF68" s="3">
        <v>89</v>
      </c>
      <c r="AG68" s="50">
        <f t="shared" si="0"/>
        <v>2.689899427649177</v>
      </c>
      <c r="AM68" s="40" t="s">
        <v>215</v>
      </c>
      <c r="AN68" s="3">
        <v>1620</v>
      </c>
      <c r="AO68" s="50">
        <f t="shared" ref="AO68:AO69" si="1">10*AO25</f>
        <v>11.074096244436927</v>
      </c>
      <c r="AP68" s="163"/>
      <c r="AQ68" s="6"/>
      <c r="AR68" s="43"/>
      <c r="AS68" s="12"/>
    </row>
    <row r="69" spans="1:45" x14ac:dyDescent="0.3">
      <c r="D69" s="26" t="s">
        <v>225</v>
      </c>
      <c r="E69" s="3">
        <v>117</v>
      </c>
      <c r="F69" s="3">
        <v>3.3</v>
      </c>
      <c r="G69" s="3">
        <v>123</v>
      </c>
      <c r="H69" s="3">
        <v>3.2</v>
      </c>
      <c r="AC69" s="36" t="s">
        <v>15</v>
      </c>
      <c r="AD69" s="3">
        <v>80</v>
      </c>
      <c r="AE69" s="50">
        <f t="shared" si="0"/>
        <v>3.4155557215895143</v>
      </c>
      <c r="AF69" s="3">
        <v>117</v>
      </c>
      <c r="AG69" s="50">
        <f t="shared" si="0"/>
        <v>3.8131844666117569</v>
      </c>
      <c r="AM69" s="3" t="s">
        <v>216</v>
      </c>
      <c r="AN69" s="3">
        <v>1500</v>
      </c>
      <c r="AO69" s="50">
        <f t="shared" si="1"/>
        <v>9.2821930984730052</v>
      </c>
      <c r="AP69" s="163"/>
      <c r="AQ69" s="6"/>
      <c r="AR69" s="43"/>
      <c r="AS69" s="12"/>
    </row>
    <row r="70" spans="1:45" x14ac:dyDescent="0.3">
      <c r="D70" s="26"/>
      <c r="E70" s="3"/>
      <c r="F70" s="3"/>
      <c r="G70" s="3"/>
      <c r="H70" s="3"/>
      <c r="AC70" s="36"/>
      <c r="AD70" s="3"/>
      <c r="AE70" s="50"/>
      <c r="AF70" s="3"/>
      <c r="AG70" s="50"/>
      <c r="AM70" s="3"/>
      <c r="AN70" s="3" t="s">
        <v>212</v>
      </c>
      <c r="AO70" s="3" t="s">
        <v>211</v>
      </c>
      <c r="AR70" s="12"/>
      <c r="AS70" s="12"/>
    </row>
    <row r="71" spans="1:45" x14ac:dyDescent="0.3">
      <c r="D71" s="26" t="s">
        <v>226</v>
      </c>
      <c r="E71" s="3">
        <v>170</v>
      </c>
      <c r="F71" s="3">
        <v>3.6</v>
      </c>
      <c r="G71" s="3">
        <v>176</v>
      </c>
      <c r="H71" s="3">
        <v>4</v>
      </c>
      <c r="I71" s="3" t="s">
        <v>16</v>
      </c>
      <c r="J71" s="3">
        <v>47</v>
      </c>
      <c r="K71" s="3">
        <f>10*K28</f>
        <v>15</v>
      </c>
      <c r="L71" s="3">
        <v>52</v>
      </c>
      <c r="M71" s="3">
        <f>10*M28</f>
        <v>12</v>
      </c>
      <c r="N71" s="152" t="s">
        <v>191</v>
      </c>
      <c r="O71" s="152">
        <v>131</v>
      </c>
      <c r="P71" s="162">
        <f>10*P28</f>
        <v>5.970689343224171</v>
      </c>
      <c r="Q71" s="152">
        <v>119</v>
      </c>
      <c r="R71" s="162">
        <f>10*R28</f>
        <v>5.7832537088257476</v>
      </c>
      <c r="S71" s="152" t="s">
        <v>200</v>
      </c>
      <c r="T71" s="152">
        <v>138</v>
      </c>
      <c r="U71" s="162">
        <f>10*U7</f>
        <v>0</v>
      </c>
      <c r="V71" s="152">
        <v>143</v>
      </c>
      <c r="W71" s="162">
        <f>10*W7</f>
        <v>0</v>
      </c>
      <c r="X71" s="152" t="s">
        <v>191</v>
      </c>
      <c r="Y71" s="152">
        <v>132</v>
      </c>
      <c r="Z71" s="152">
        <f>10*Z28</f>
        <v>7</v>
      </c>
      <c r="AA71" s="152">
        <v>202</v>
      </c>
      <c r="AB71" s="153">
        <f>10*AB28</f>
        <v>6.7</v>
      </c>
      <c r="AC71" s="36" t="s">
        <v>16</v>
      </c>
      <c r="AD71" s="3">
        <v>135</v>
      </c>
      <c r="AE71" s="50">
        <f>10*AE28</f>
        <v>4.4249153606306013</v>
      </c>
      <c r="AF71" s="3">
        <v>192</v>
      </c>
      <c r="AG71" s="50">
        <f>10*AG28</f>
        <v>4.5732831747436746</v>
      </c>
      <c r="AH71" s="152" t="s">
        <v>207</v>
      </c>
      <c r="AI71" s="159">
        <v>164</v>
      </c>
      <c r="AJ71" s="167">
        <f>10*AJ28</f>
        <v>4.7001205147763674</v>
      </c>
      <c r="AK71" s="159">
        <v>160</v>
      </c>
      <c r="AL71" s="167">
        <f>10*AL49</f>
        <v>38.343984440122256</v>
      </c>
      <c r="AM71" s="152" t="s">
        <v>207</v>
      </c>
      <c r="AN71" s="152">
        <v>772</v>
      </c>
      <c r="AO71" s="163">
        <f>10*AO28</f>
        <v>3.9467192895905279</v>
      </c>
      <c r="AP71" s="6"/>
      <c r="AQ71" s="6"/>
      <c r="AR71" s="6"/>
      <c r="AS71" s="6"/>
    </row>
    <row r="72" spans="1:45" x14ac:dyDescent="0.3">
      <c r="D72" s="164" t="s">
        <v>218</v>
      </c>
      <c r="E72" s="152">
        <v>190</v>
      </c>
      <c r="F72" s="152">
        <v>4.2</v>
      </c>
      <c r="G72" s="152">
        <v>185</v>
      </c>
      <c r="H72" s="152">
        <v>4.7</v>
      </c>
      <c r="I72" s="152" t="s">
        <v>181</v>
      </c>
      <c r="J72" s="152">
        <v>221</v>
      </c>
      <c r="K72" s="152">
        <f>10*K29</f>
        <v>12</v>
      </c>
      <c r="L72" s="152">
        <v>259</v>
      </c>
      <c r="M72" s="152">
        <f>10*M29</f>
        <v>12</v>
      </c>
      <c r="N72" s="152"/>
      <c r="O72" s="152"/>
      <c r="P72" s="162"/>
      <c r="Q72" s="152"/>
      <c r="R72" s="162"/>
      <c r="S72" s="152"/>
      <c r="T72" s="152"/>
      <c r="U72" s="162"/>
      <c r="V72" s="152"/>
      <c r="W72" s="162"/>
      <c r="X72" s="152"/>
      <c r="Y72" s="152"/>
      <c r="Z72" s="152"/>
      <c r="AA72" s="152"/>
      <c r="AB72" s="153"/>
      <c r="AC72" s="36" t="s">
        <v>17</v>
      </c>
      <c r="AD72" s="3">
        <v>77</v>
      </c>
      <c r="AE72" s="50">
        <f t="shared" ref="AE72:AG81" si="2">10*AE29</f>
        <v>5.2633795107162404</v>
      </c>
      <c r="AF72" s="3">
        <v>137</v>
      </c>
      <c r="AG72" s="50">
        <f t="shared" si="2"/>
        <v>5.934639833302561</v>
      </c>
      <c r="AH72" s="152"/>
      <c r="AI72" s="159"/>
      <c r="AJ72" s="167"/>
      <c r="AK72" s="159"/>
      <c r="AL72" s="167"/>
      <c r="AM72" s="152"/>
      <c r="AN72" s="152"/>
      <c r="AO72" s="163"/>
      <c r="AP72" s="6"/>
      <c r="AQ72" s="6"/>
      <c r="AR72" s="6"/>
      <c r="AS72" s="6"/>
    </row>
    <row r="73" spans="1:45" x14ac:dyDescent="0.3">
      <c r="D73" s="164"/>
      <c r="E73" s="152"/>
      <c r="F73" s="152"/>
      <c r="G73" s="152"/>
      <c r="H73" s="152"/>
      <c r="I73" s="152"/>
      <c r="J73" s="152"/>
      <c r="K73" s="152"/>
      <c r="L73" s="152"/>
      <c r="M73" s="152"/>
      <c r="N73" s="152" t="s">
        <v>248</v>
      </c>
      <c r="O73" s="152">
        <v>350</v>
      </c>
      <c r="P73" s="162">
        <f>10*P30</f>
        <v>9.2362697388022639</v>
      </c>
      <c r="Q73" s="152">
        <v>394</v>
      </c>
      <c r="R73" s="162">
        <f>10*R30</f>
        <v>8.5038533085304291</v>
      </c>
      <c r="S73" s="152" t="s">
        <v>201</v>
      </c>
      <c r="T73" s="152">
        <v>136</v>
      </c>
      <c r="U73" s="162">
        <f>10*U9</f>
        <v>0</v>
      </c>
      <c r="V73" s="152">
        <v>169</v>
      </c>
      <c r="W73" s="162">
        <f>10*W9</f>
        <v>0</v>
      </c>
      <c r="X73" s="152" t="s">
        <v>192</v>
      </c>
      <c r="Y73" s="152">
        <v>183</v>
      </c>
      <c r="Z73" s="152">
        <f>10*Z30</f>
        <v>7</v>
      </c>
      <c r="AA73" s="152">
        <v>247</v>
      </c>
      <c r="AB73" s="153">
        <f>10*AB30</f>
        <v>8.2999999999999989</v>
      </c>
      <c r="AC73" s="36" t="s">
        <v>18</v>
      </c>
      <c r="AD73" s="3">
        <v>85</v>
      </c>
      <c r="AE73" s="50">
        <f t="shared" si="2"/>
        <v>4.6494868128930271</v>
      </c>
      <c r="AF73" s="3">
        <v>158</v>
      </c>
      <c r="AG73" s="50">
        <f t="shared" si="2"/>
        <v>6.2714729781316461</v>
      </c>
      <c r="AH73" s="152"/>
      <c r="AI73" s="159"/>
      <c r="AJ73" s="167"/>
      <c r="AK73" s="159"/>
      <c r="AL73" s="167"/>
      <c r="AM73" s="152"/>
      <c r="AN73" s="152"/>
      <c r="AO73" s="163"/>
      <c r="AP73" s="6"/>
      <c r="AQ73" s="6"/>
      <c r="AR73" s="6"/>
      <c r="AS73" s="6"/>
    </row>
    <row r="74" spans="1:45" x14ac:dyDescent="0.3">
      <c r="D74" s="164" t="s">
        <v>219</v>
      </c>
      <c r="E74" s="152">
        <v>253</v>
      </c>
      <c r="F74" s="152">
        <v>4.2</v>
      </c>
      <c r="G74" s="152">
        <v>289</v>
      </c>
      <c r="H74" s="152">
        <v>4.2</v>
      </c>
      <c r="I74" s="152"/>
      <c r="J74" s="152"/>
      <c r="K74" s="152"/>
      <c r="L74" s="152"/>
      <c r="M74" s="152"/>
      <c r="N74" s="152"/>
      <c r="O74" s="152"/>
      <c r="P74" s="162"/>
      <c r="Q74" s="152"/>
      <c r="R74" s="162"/>
      <c r="S74" s="152"/>
      <c r="T74" s="152"/>
      <c r="U74" s="162"/>
      <c r="V74" s="152"/>
      <c r="W74" s="162"/>
      <c r="X74" s="152"/>
      <c r="Y74" s="152"/>
      <c r="Z74" s="152"/>
      <c r="AA74" s="152"/>
      <c r="AB74" s="153"/>
      <c r="AC74" s="36" t="s">
        <v>19</v>
      </c>
      <c r="AD74" s="3">
        <v>84</v>
      </c>
      <c r="AE74" s="50">
        <f t="shared" si="2"/>
        <v>4.9407114624505937</v>
      </c>
      <c r="AF74" s="3">
        <v>160</v>
      </c>
      <c r="AG74" s="50">
        <f t="shared" si="2"/>
        <v>5.821286504317456</v>
      </c>
      <c r="AH74" s="152" t="s">
        <v>208</v>
      </c>
      <c r="AI74" s="159">
        <v>157</v>
      </c>
      <c r="AJ74" s="167">
        <f>10*AJ52</f>
        <v>32.558139534883722</v>
      </c>
      <c r="AK74" s="159">
        <v>181</v>
      </c>
      <c r="AL74" s="167">
        <f>10*AL52</f>
        <v>66.818774445893098</v>
      </c>
      <c r="AM74" s="158" t="s">
        <v>208</v>
      </c>
      <c r="AN74" s="152">
        <v>692</v>
      </c>
      <c r="AO74" s="163">
        <f>10*AO31</f>
        <v>1.9314962657738863</v>
      </c>
      <c r="AP74" s="6"/>
      <c r="AQ74" s="6"/>
      <c r="AR74" s="6"/>
      <c r="AS74" s="6"/>
    </row>
    <row r="75" spans="1:45" x14ac:dyDescent="0.3">
      <c r="D75" s="164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62"/>
      <c r="Q75" s="152"/>
      <c r="R75" s="162"/>
      <c r="S75" s="152" t="s">
        <v>202</v>
      </c>
      <c r="T75" s="152">
        <v>179</v>
      </c>
      <c r="U75" s="162">
        <f>10*U11</f>
        <v>0</v>
      </c>
      <c r="V75" s="152">
        <v>256</v>
      </c>
      <c r="W75" s="162">
        <f>10*W11</f>
        <v>0</v>
      </c>
      <c r="X75" s="152"/>
      <c r="Y75" s="152"/>
      <c r="Z75" s="152"/>
      <c r="AA75" s="152"/>
      <c r="AB75" s="153"/>
      <c r="AC75" s="36" t="s">
        <v>20</v>
      </c>
      <c r="AD75" s="3">
        <v>69</v>
      </c>
      <c r="AE75" s="50">
        <f t="shared" si="2"/>
        <v>6.4262927176332871</v>
      </c>
      <c r="AF75" s="3">
        <v>167</v>
      </c>
      <c r="AG75" s="50">
        <f t="shared" si="2"/>
        <v>5.8022832768786863</v>
      </c>
      <c r="AH75" s="152"/>
      <c r="AI75" s="159"/>
      <c r="AJ75" s="167"/>
      <c r="AK75" s="159"/>
      <c r="AL75" s="167"/>
      <c r="AM75" s="158"/>
      <c r="AN75" s="152"/>
      <c r="AO75" s="163"/>
      <c r="AP75" s="6"/>
      <c r="AQ75" s="6"/>
      <c r="AR75" s="6"/>
      <c r="AS75" s="6"/>
    </row>
    <row r="76" spans="1:45" x14ac:dyDescent="0.3">
      <c r="D76" s="164" t="s">
        <v>220</v>
      </c>
      <c r="E76" s="152">
        <v>297</v>
      </c>
      <c r="F76" s="152">
        <v>4.5999999999999996</v>
      </c>
      <c r="G76" s="152">
        <v>318</v>
      </c>
      <c r="H76" s="152">
        <v>5.3</v>
      </c>
      <c r="I76" s="152" t="s">
        <v>182</v>
      </c>
      <c r="J76" s="152">
        <v>308</v>
      </c>
      <c r="K76" s="152">
        <f>10*K33</f>
        <v>15</v>
      </c>
      <c r="L76" s="152">
        <v>317</v>
      </c>
      <c r="M76" s="152">
        <f>10*M33</f>
        <v>13</v>
      </c>
      <c r="N76" s="152"/>
      <c r="O76" s="152"/>
      <c r="P76" s="162"/>
      <c r="Q76" s="152"/>
      <c r="R76" s="162"/>
      <c r="S76" s="152"/>
      <c r="T76" s="152"/>
      <c r="U76" s="162"/>
      <c r="V76" s="152"/>
      <c r="W76" s="162"/>
      <c r="X76" s="152" t="s">
        <v>182</v>
      </c>
      <c r="Y76" s="152">
        <v>308</v>
      </c>
      <c r="Z76" s="152">
        <f>10*Z33</f>
        <v>8.2999999999999989</v>
      </c>
      <c r="AA76" s="152">
        <v>358</v>
      </c>
      <c r="AB76" s="153">
        <f>10*AB33</f>
        <v>9.2000000000000011</v>
      </c>
      <c r="AC76" s="36" t="s">
        <v>21</v>
      </c>
      <c r="AD76" s="3">
        <v>67</v>
      </c>
      <c r="AE76" s="50">
        <f t="shared" si="2"/>
        <v>6.5950849261813307</v>
      </c>
      <c r="AF76" s="3">
        <v>168</v>
      </c>
      <c r="AG76" s="50">
        <f t="shared" si="2"/>
        <v>7.4100325397081086</v>
      </c>
      <c r="AH76" s="152"/>
      <c r="AI76" s="159"/>
      <c r="AJ76" s="167"/>
      <c r="AK76" s="159"/>
      <c r="AL76" s="167"/>
      <c r="AM76" s="158"/>
      <c r="AN76" s="152"/>
      <c r="AO76" s="163"/>
      <c r="AP76" s="6"/>
      <c r="AQ76" s="6"/>
      <c r="AR76" s="6"/>
      <c r="AS76" s="6"/>
    </row>
    <row r="77" spans="1:45" x14ac:dyDescent="0.3">
      <c r="D77" s="164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62"/>
      <c r="Q77" s="152"/>
      <c r="R77" s="162"/>
      <c r="S77" s="152" t="s">
        <v>203</v>
      </c>
      <c r="T77" s="152">
        <v>192</v>
      </c>
      <c r="U77" s="162">
        <f>10*U13</f>
        <v>0</v>
      </c>
      <c r="V77" s="152">
        <v>193</v>
      </c>
      <c r="W77" s="162">
        <f>10*W13</f>
        <v>0</v>
      </c>
      <c r="X77" s="152"/>
      <c r="Y77" s="152"/>
      <c r="Z77" s="152"/>
      <c r="AA77" s="152"/>
      <c r="AB77" s="153"/>
      <c r="AC77" s="36" t="s">
        <v>22</v>
      </c>
      <c r="AD77" s="3">
        <v>73</v>
      </c>
      <c r="AE77" s="50">
        <f t="shared" si="2"/>
        <v>7.2162274915716722</v>
      </c>
      <c r="AF77" s="3">
        <v>136</v>
      </c>
      <c r="AG77" s="50">
        <f t="shared" si="2"/>
        <v>8.4412378358577413</v>
      </c>
      <c r="AH77" s="158" t="s">
        <v>209</v>
      </c>
      <c r="AI77" s="159">
        <v>149</v>
      </c>
      <c r="AJ77" s="167">
        <f>10*AJ55</f>
        <v>37.935597706219667</v>
      </c>
      <c r="AK77" s="159">
        <v>200</v>
      </c>
      <c r="AL77" s="167">
        <f>10*AL55</f>
        <v>49.432119107867948</v>
      </c>
      <c r="AM77" s="152" t="s">
        <v>209</v>
      </c>
      <c r="AN77" s="152">
        <v>749</v>
      </c>
      <c r="AO77" s="163">
        <f>10*AO34</f>
        <v>6.6368684816470269</v>
      </c>
      <c r="AP77" s="6"/>
      <c r="AQ77" s="6"/>
      <c r="AR77" s="6"/>
      <c r="AS77" s="6"/>
    </row>
    <row r="78" spans="1:45" x14ac:dyDescent="0.3">
      <c r="D78" s="164" t="s">
        <v>221</v>
      </c>
      <c r="E78" s="152">
        <v>292</v>
      </c>
      <c r="F78" s="152">
        <v>6.1</v>
      </c>
      <c r="G78" s="152">
        <v>322</v>
      </c>
      <c r="H78" s="152">
        <v>5.7</v>
      </c>
      <c r="I78" s="152"/>
      <c r="J78" s="152"/>
      <c r="K78" s="152"/>
      <c r="L78" s="152"/>
      <c r="M78" s="152"/>
      <c r="N78" s="152"/>
      <c r="O78" s="152"/>
      <c r="P78" s="162"/>
      <c r="Q78" s="152"/>
      <c r="R78" s="162"/>
      <c r="S78" s="152"/>
      <c r="T78" s="152"/>
      <c r="U78" s="162"/>
      <c r="V78" s="152"/>
      <c r="W78" s="162"/>
      <c r="X78" s="152"/>
      <c r="Y78" s="152"/>
      <c r="Z78" s="152"/>
      <c r="AA78" s="152"/>
      <c r="AB78" s="153"/>
      <c r="AC78" s="36" t="s">
        <v>23</v>
      </c>
      <c r="AD78" s="3">
        <v>75</v>
      </c>
      <c r="AE78" s="50">
        <f t="shared" si="2"/>
        <v>9.2590336492775496</v>
      </c>
      <c r="AF78" s="3">
        <v>160</v>
      </c>
      <c r="AG78" s="50">
        <f t="shared" si="2"/>
        <v>6.8654527297976253</v>
      </c>
      <c r="AH78" s="158"/>
      <c r="AI78" s="159"/>
      <c r="AJ78" s="167"/>
      <c r="AK78" s="159"/>
      <c r="AL78" s="167"/>
      <c r="AM78" s="152"/>
      <c r="AN78" s="152"/>
      <c r="AO78" s="163"/>
      <c r="AP78" s="6"/>
      <c r="AQ78" s="6"/>
      <c r="AR78" s="6"/>
      <c r="AS78" s="6"/>
    </row>
    <row r="79" spans="1:45" x14ac:dyDescent="0.3">
      <c r="D79" s="164"/>
      <c r="E79" s="152"/>
      <c r="F79" s="152"/>
      <c r="G79" s="152"/>
      <c r="H79" s="152"/>
      <c r="I79" s="152"/>
      <c r="J79" s="152"/>
      <c r="K79" s="152"/>
      <c r="L79" s="152"/>
      <c r="M79" s="152"/>
      <c r="N79" s="152" t="s">
        <v>249</v>
      </c>
      <c r="O79" s="152">
        <v>151</v>
      </c>
      <c r="P79" s="162">
        <f>10*P36</f>
        <v>15.379318260071159</v>
      </c>
      <c r="Q79" s="152">
        <v>167</v>
      </c>
      <c r="R79" s="162">
        <f>10*R36</f>
        <v>12.752075919335706</v>
      </c>
      <c r="S79" s="152" t="s">
        <v>204</v>
      </c>
      <c r="T79" s="152">
        <v>217</v>
      </c>
      <c r="U79" s="162">
        <f>10*U15</f>
        <v>0</v>
      </c>
      <c r="V79" s="152">
        <v>164</v>
      </c>
      <c r="W79" s="162">
        <f>10*W15</f>
        <v>0</v>
      </c>
      <c r="X79" s="152"/>
      <c r="Y79" s="152"/>
      <c r="Z79" s="152"/>
      <c r="AA79" s="152"/>
      <c r="AB79" s="153"/>
      <c r="AC79" s="36" t="s">
        <v>24</v>
      </c>
      <c r="AD79" s="3">
        <v>85</v>
      </c>
      <c r="AE79" s="50">
        <f t="shared" si="2"/>
        <v>8.1438248830867561</v>
      </c>
      <c r="AF79" s="3">
        <v>187</v>
      </c>
      <c r="AG79" s="50">
        <f t="shared" si="2"/>
        <v>6.9918699186991864</v>
      </c>
      <c r="AH79" s="158"/>
      <c r="AI79" s="159"/>
      <c r="AJ79" s="167"/>
      <c r="AK79" s="159"/>
      <c r="AL79" s="167"/>
      <c r="AM79" s="152"/>
      <c r="AN79" s="152"/>
      <c r="AO79" s="163"/>
      <c r="AP79" s="6"/>
      <c r="AQ79" s="6"/>
      <c r="AR79" s="6"/>
      <c r="AS79" s="6"/>
    </row>
    <row r="80" spans="1:45" x14ac:dyDescent="0.3">
      <c r="D80" s="164" t="s">
        <v>210</v>
      </c>
      <c r="E80" s="152">
        <v>262</v>
      </c>
      <c r="F80" s="152">
        <v>5.8</v>
      </c>
      <c r="G80" s="152">
        <v>262</v>
      </c>
      <c r="H80" s="152">
        <v>6.5</v>
      </c>
      <c r="I80" s="152" t="s">
        <v>183</v>
      </c>
      <c r="J80" s="152">
        <v>204</v>
      </c>
      <c r="K80" s="152">
        <f>10*K37</f>
        <v>16</v>
      </c>
      <c r="L80" s="152">
        <v>247</v>
      </c>
      <c r="M80" s="152">
        <f>10*M37</f>
        <v>15</v>
      </c>
      <c r="N80" s="152"/>
      <c r="O80" s="152"/>
      <c r="P80" s="162"/>
      <c r="Q80" s="152"/>
      <c r="R80" s="162"/>
      <c r="S80" s="152"/>
      <c r="T80" s="152"/>
      <c r="U80" s="162"/>
      <c r="V80" s="152"/>
      <c r="W80" s="162"/>
      <c r="X80" s="152" t="s">
        <v>193</v>
      </c>
      <c r="Y80" s="152">
        <v>169</v>
      </c>
      <c r="Z80" s="152">
        <f>10*Z37</f>
        <v>10.8</v>
      </c>
      <c r="AA80" s="152">
        <v>198</v>
      </c>
      <c r="AB80" s="153">
        <f>10*AB37</f>
        <v>10.700000000000001</v>
      </c>
      <c r="AC80" s="36" t="s">
        <v>25</v>
      </c>
      <c r="AD80" s="3">
        <v>83</v>
      </c>
      <c r="AE80" s="50">
        <f t="shared" si="2"/>
        <v>10.138343471676805</v>
      </c>
      <c r="AF80" s="3">
        <v>194</v>
      </c>
      <c r="AG80" s="50">
        <f t="shared" si="2"/>
        <v>7.7928687299214356</v>
      </c>
      <c r="AM80" s="152" t="s">
        <v>210</v>
      </c>
      <c r="AN80" s="152">
        <v>300</v>
      </c>
      <c r="AO80" s="163">
        <f>10*AO37</f>
        <v>6.8677217079725281</v>
      </c>
      <c r="AP80" s="6"/>
      <c r="AQ80" s="6"/>
      <c r="AR80" s="6"/>
      <c r="AS80" s="6"/>
    </row>
    <row r="81" spans="1:45" x14ac:dyDescent="0.3">
      <c r="D81" s="164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62"/>
      <c r="Q81" s="152"/>
      <c r="R81" s="162"/>
      <c r="S81" s="3"/>
      <c r="T81" s="3"/>
      <c r="U81" s="3"/>
      <c r="V81" s="3"/>
      <c r="W81" s="3"/>
      <c r="X81" s="152"/>
      <c r="Y81" s="152"/>
      <c r="Z81" s="152"/>
      <c r="AA81" s="152"/>
      <c r="AB81" s="153"/>
      <c r="AC81" s="36" t="s">
        <v>26</v>
      </c>
      <c r="AD81" s="3">
        <v>74</v>
      </c>
      <c r="AE81" s="50">
        <f t="shared" si="2"/>
        <v>8.7206997700906417</v>
      </c>
      <c r="AF81" s="3">
        <v>147</v>
      </c>
      <c r="AG81" s="50">
        <f t="shared" si="2"/>
        <v>6.8528971524408933</v>
      </c>
      <c r="AM81" s="152"/>
      <c r="AN81" s="152"/>
      <c r="AO81" s="163"/>
      <c r="AP81" s="6"/>
      <c r="AQ81" s="6"/>
      <c r="AR81" s="6"/>
      <c r="AS81" s="6"/>
    </row>
    <row r="82" spans="1:45" x14ac:dyDescent="0.3">
      <c r="A82" s="53" t="s">
        <v>34</v>
      </c>
      <c r="B82" s="16"/>
      <c r="C82" s="16"/>
      <c r="D82" s="16"/>
      <c r="E82" s="16">
        <v>1464</v>
      </c>
      <c r="F82" s="16">
        <v>4.9000000000000004</v>
      </c>
      <c r="G82" s="16">
        <v>1552</v>
      </c>
      <c r="H82" s="16">
        <v>5.2</v>
      </c>
      <c r="I82" s="16"/>
      <c r="J82" s="16">
        <v>780</v>
      </c>
      <c r="K82" s="16">
        <f>10*K39</f>
        <v>14</v>
      </c>
      <c r="L82" s="16">
        <v>875</v>
      </c>
      <c r="M82" s="16">
        <f>10*M39</f>
        <v>13</v>
      </c>
      <c r="N82" s="16"/>
      <c r="O82" s="27">
        <v>632</v>
      </c>
      <c r="P82" s="28">
        <f>10*P39</f>
        <v>9.7497235903105839</v>
      </c>
      <c r="Q82" s="27">
        <v>680</v>
      </c>
      <c r="R82" s="28">
        <f>10*R39</f>
        <v>8.9080847617762178</v>
      </c>
      <c r="S82" s="16"/>
      <c r="T82" s="16"/>
      <c r="U82" s="28"/>
      <c r="V82" s="16"/>
      <c r="W82" s="28"/>
      <c r="X82" s="16"/>
      <c r="Y82" s="16">
        <v>792</v>
      </c>
      <c r="Z82" s="52">
        <f>10*Z39</f>
        <v>8.2999999999999989</v>
      </c>
      <c r="AA82" s="16">
        <v>1005</v>
      </c>
      <c r="AB82" s="52">
        <f>10*AB39</f>
        <v>8.8000000000000007</v>
      </c>
      <c r="AC82" s="56"/>
      <c r="AD82" s="56">
        <f>SUM(AD71:AD81)</f>
        <v>907</v>
      </c>
      <c r="AE82" s="63">
        <f>(AD71*AE71+AD72*AE72+AD73*AE73+AD74*AE74+AD75*AE75+AD76*AE76+AD77*AE77+AD78*AE78+AD79*AE79+AD80*AE80+AD81*AE81)/SUM(AD71:AD81)</f>
        <v>6.7237115350625016</v>
      </c>
      <c r="AF82" s="56">
        <f>SUM(AF71:AF81)</f>
        <v>1806</v>
      </c>
      <c r="AG82" s="63">
        <f>(AF71*AG71+AF72*AG72+AF73*AG73+AF74*AG74+AF75*AG75+AF76*AG76+AF77*AG77+AF78*AG78+AF79*AG79+AF80*AG80+AF81*AG81)/SUM(AF71:AF81)</f>
        <v>6.589387732067066</v>
      </c>
      <c r="AH82" s="16"/>
      <c r="AI82" s="16"/>
      <c r="AJ82" s="28"/>
      <c r="AK82" s="16"/>
      <c r="AL82" s="16"/>
      <c r="AM82" s="56"/>
      <c r="AN82" s="56">
        <v>1044</v>
      </c>
      <c r="AO82" s="63">
        <f>10*AO39</f>
        <v>4.0375381929288521</v>
      </c>
      <c r="AP82" s="52">
        <v>1469</v>
      </c>
      <c r="AQ82" s="52">
        <f>10*AQ39</f>
        <v>4.7415111654940354</v>
      </c>
      <c r="AR82" s="6" t="s">
        <v>213</v>
      </c>
      <c r="AS82" s="6"/>
    </row>
  </sheetData>
  <mergeCells count="470">
    <mergeCell ref="N57:N59"/>
    <mergeCell ref="O57:O59"/>
    <mergeCell ref="P57:P59"/>
    <mergeCell ref="Q57:Q59"/>
    <mergeCell ref="R57:R59"/>
    <mergeCell ref="N49:N50"/>
    <mergeCell ref="O49:O50"/>
    <mergeCell ref="P49:P50"/>
    <mergeCell ref="Q49:Q50"/>
    <mergeCell ref="R49:R50"/>
    <mergeCell ref="N51:N56"/>
    <mergeCell ref="O51:O56"/>
    <mergeCell ref="P51:P56"/>
    <mergeCell ref="Q51:Q56"/>
    <mergeCell ref="R51:R56"/>
    <mergeCell ref="N30:N35"/>
    <mergeCell ref="O30:O35"/>
    <mergeCell ref="P30:P35"/>
    <mergeCell ref="Q30:Q35"/>
    <mergeCell ref="R30:R35"/>
    <mergeCell ref="N36:N38"/>
    <mergeCell ref="O36:O38"/>
    <mergeCell ref="P36:P38"/>
    <mergeCell ref="Q36:Q38"/>
    <mergeCell ref="R36:R38"/>
    <mergeCell ref="N16:N18"/>
    <mergeCell ref="O16:O18"/>
    <mergeCell ref="P16:P18"/>
    <mergeCell ref="Q16:Q18"/>
    <mergeCell ref="R16:R18"/>
    <mergeCell ref="N28:N29"/>
    <mergeCell ref="O28:O29"/>
    <mergeCell ref="P28:P29"/>
    <mergeCell ref="Q28:Q29"/>
    <mergeCell ref="R28:R29"/>
    <mergeCell ref="N8:N9"/>
    <mergeCell ref="O8:O9"/>
    <mergeCell ref="P8:P9"/>
    <mergeCell ref="Q8:Q9"/>
    <mergeCell ref="R8:R9"/>
    <mergeCell ref="N10:N15"/>
    <mergeCell ref="O10:O15"/>
    <mergeCell ref="P10:P15"/>
    <mergeCell ref="Q10:Q15"/>
    <mergeCell ref="R10:R15"/>
    <mergeCell ref="I80:I81"/>
    <mergeCell ref="J80:J81"/>
    <mergeCell ref="K80:K81"/>
    <mergeCell ref="L80:L81"/>
    <mergeCell ref="M80:M81"/>
    <mergeCell ref="X80:X81"/>
    <mergeCell ref="Y80:Y81"/>
    <mergeCell ref="Z80:Z81"/>
    <mergeCell ref="AA80:AA81"/>
    <mergeCell ref="AH77:AH79"/>
    <mergeCell ref="AI77:AI79"/>
    <mergeCell ref="AJ77:AJ79"/>
    <mergeCell ref="AK77:AK79"/>
    <mergeCell ref="AL77:AL79"/>
    <mergeCell ref="AM77:AM79"/>
    <mergeCell ref="AN77:AN79"/>
    <mergeCell ref="AO77:AO79"/>
    <mergeCell ref="N79:N81"/>
    <mergeCell ref="O79:O81"/>
    <mergeCell ref="P79:P81"/>
    <mergeCell ref="Q79:Q81"/>
    <mergeCell ref="R79:R81"/>
    <mergeCell ref="S79:S80"/>
    <mergeCell ref="T79:T80"/>
    <mergeCell ref="U79:U80"/>
    <mergeCell ref="V79:V80"/>
    <mergeCell ref="W79:W80"/>
    <mergeCell ref="AB80:AB81"/>
    <mergeCell ref="AM80:AM81"/>
    <mergeCell ref="AN80:AN81"/>
    <mergeCell ref="AO80:AO81"/>
    <mergeCell ref="X76:X79"/>
    <mergeCell ref="Y76:Y79"/>
    <mergeCell ref="Z76:Z79"/>
    <mergeCell ref="AA76:AA79"/>
    <mergeCell ref="AB76:AB79"/>
    <mergeCell ref="S77:S78"/>
    <mergeCell ref="T77:T78"/>
    <mergeCell ref="U77:U78"/>
    <mergeCell ref="V77:V78"/>
    <mergeCell ref="W77:W78"/>
    <mergeCell ref="S75:S76"/>
    <mergeCell ref="T75:T76"/>
    <mergeCell ref="U75:U76"/>
    <mergeCell ref="V75:V76"/>
    <mergeCell ref="W75:W76"/>
    <mergeCell ref="X73:X75"/>
    <mergeCell ref="Y73:Y75"/>
    <mergeCell ref="Z73:Z75"/>
    <mergeCell ref="AA73:AA75"/>
    <mergeCell ref="I76:I79"/>
    <mergeCell ref="J76:J79"/>
    <mergeCell ref="K76:K79"/>
    <mergeCell ref="L76:L79"/>
    <mergeCell ref="M76:M79"/>
    <mergeCell ref="AB73:AB75"/>
    <mergeCell ref="AH74:AH76"/>
    <mergeCell ref="AI74:AI76"/>
    <mergeCell ref="AJ74:AJ76"/>
    <mergeCell ref="I72:I75"/>
    <mergeCell ref="J72:J75"/>
    <mergeCell ref="K72:K75"/>
    <mergeCell ref="L72:L75"/>
    <mergeCell ref="M72:M75"/>
    <mergeCell ref="N73:N78"/>
    <mergeCell ref="O73:O78"/>
    <mergeCell ref="P73:P78"/>
    <mergeCell ref="Q73:Q78"/>
    <mergeCell ref="R73:R78"/>
    <mergeCell ref="S73:S74"/>
    <mergeCell ref="T73:T74"/>
    <mergeCell ref="U73:U74"/>
    <mergeCell ref="V73:V74"/>
    <mergeCell ref="W73:W74"/>
    <mergeCell ref="AK74:AK76"/>
    <mergeCell ref="AL74:AL76"/>
    <mergeCell ref="AM74:AM76"/>
    <mergeCell ref="AN74:AN76"/>
    <mergeCell ref="AO74:AO76"/>
    <mergeCell ref="AK71:AK73"/>
    <mergeCell ref="AL71:AL73"/>
    <mergeCell ref="AM71:AM73"/>
    <mergeCell ref="AN71:AN73"/>
    <mergeCell ref="AO71:AO73"/>
    <mergeCell ref="D80:D81"/>
    <mergeCell ref="E80:E81"/>
    <mergeCell ref="F80:F81"/>
    <mergeCell ref="G80:G81"/>
    <mergeCell ref="H80:H81"/>
    <mergeCell ref="AP67:AP69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Y71:Y72"/>
    <mergeCell ref="Z71:Z72"/>
    <mergeCell ref="AA71:AA72"/>
    <mergeCell ref="AB71:AB72"/>
    <mergeCell ref="AH71:AH73"/>
    <mergeCell ref="AI71:AI73"/>
    <mergeCell ref="AJ71:AJ73"/>
    <mergeCell ref="D76:D77"/>
    <mergeCell ref="E76:E77"/>
    <mergeCell ref="F76:F77"/>
    <mergeCell ref="G76:G77"/>
    <mergeCell ref="H76:H77"/>
    <mergeCell ref="D78:D79"/>
    <mergeCell ref="E78:E79"/>
    <mergeCell ref="F78:F79"/>
    <mergeCell ref="G78:G79"/>
    <mergeCell ref="H78:H79"/>
    <mergeCell ref="D72:D73"/>
    <mergeCell ref="E72:E73"/>
    <mergeCell ref="F72:F73"/>
    <mergeCell ref="G72:G73"/>
    <mergeCell ref="H72:H73"/>
    <mergeCell ref="D74:D75"/>
    <mergeCell ref="E74:E75"/>
    <mergeCell ref="F74:F75"/>
    <mergeCell ref="G74:G75"/>
    <mergeCell ref="H74:H75"/>
    <mergeCell ref="E15:E16"/>
    <mergeCell ref="F15:F16"/>
    <mergeCell ref="G15:G16"/>
    <mergeCell ref="H15:H16"/>
    <mergeCell ref="D17:D18"/>
    <mergeCell ref="E17:E18"/>
    <mergeCell ref="F17:F18"/>
    <mergeCell ref="G17:G18"/>
    <mergeCell ref="H17:H18"/>
    <mergeCell ref="D64:H64"/>
    <mergeCell ref="I64:M64"/>
    <mergeCell ref="N64:R64"/>
    <mergeCell ref="S64:W64"/>
    <mergeCell ref="X64:AB64"/>
    <mergeCell ref="AC64:AG64"/>
    <mergeCell ref="AH64:AL64"/>
    <mergeCell ref="AM64:AQ64"/>
    <mergeCell ref="D9:D10"/>
    <mergeCell ref="E9:E10"/>
    <mergeCell ref="F9:F10"/>
    <mergeCell ref="G9:G10"/>
    <mergeCell ref="H9:H10"/>
    <mergeCell ref="D11:D12"/>
    <mergeCell ref="E11:E12"/>
    <mergeCell ref="F11:F12"/>
    <mergeCell ref="G11:G12"/>
    <mergeCell ref="H11:H12"/>
    <mergeCell ref="D13:D14"/>
    <mergeCell ref="E13:E14"/>
    <mergeCell ref="F13:F14"/>
    <mergeCell ref="G13:G14"/>
    <mergeCell ref="H13:H14"/>
    <mergeCell ref="D15:D16"/>
    <mergeCell ref="AM55:AM57"/>
    <mergeCell ref="AN55:AN57"/>
    <mergeCell ref="AO55:AO57"/>
    <mergeCell ref="AM58:AM59"/>
    <mergeCell ref="AN58:AN59"/>
    <mergeCell ref="AO58:AO59"/>
    <mergeCell ref="AP4:AP6"/>
    <mergeCell ref="AP24:AP26"/>
    <mergeCell ref="AP45:AP47"/>
    <mergeCell ref="AN34:AN36"/>
    <mergeCell ref="AO34:AO36"/>
    <mergeCell ref="AM37:AM38"/>
    <mergeCell ref="AN37:AN38"/>
    <mergeCell ref="AO37:AO38"/>
    <mergeCell ref="AM49:AM51"/>
    <mergeCell ref="AN49:AN51"/>
    <mergeCell ref="AO49:AO51"/>
    <mergeCell ref="AM52:AM54"/>
    <mergeCell ref="AN52:AN54"/>
    <mergeCell ref="AO52:AO54"/>
    <mergeCell ref="AH55:AH57"/>
    <mergeCell ref="AI55:AI57"/>
    <mergeCell ref="AJ55:AJ57"/>
    <mergeCell ref="AK55:AK57"/>
    <mergeCell ref="AL55:AL57"/>
    <mergeCell ref="AM8:AM10"/>
    <mergeCell ref="AN8:AN10"/>
    <mergeCell ref="AO8:AO10"/>
    <mergeCell ref="AM11:AM13"/>
    <mergeCell ref="AN11:AN13"/>
    <mergeCell ref="AO11:AO13"/>
    <mergeCell ref="AM14:AM16"/>
    <mergeCell ref="AN14:AN16"/>
    <mergeCell ref="AO14:AO16"/>
    <mergeCell ref="AM17:AM18"/>
    <mergeCell ref="AN17:AN18"/>
    <mergeCell ref="AO17:AO18"/>
    <mergeCell ref="AM28:AM30"/>
    <mergeCell ref="AN28:AN30"/>
    <mergeCell ref="AO28:AO30"/>
    <mergeCell ref="AM31:AM33"/>
    <mergeCell ref="AN31:AN33"/>
    <mergeCell ref="AO31:AO33"/>
    <mergeCell ref="AM34:AM36"/>
    <mergeCell ref="AH49:AH51"/>
    <mergeCell ref="AI49:AI51"/>
    <mergeCell ref="AJ49:AJ51"/>
    <mergeCell ref="AK49:AK51"/>
    <mergeCell ref="AL49:AL51"/>
    <mergeCell ref="AH52:AH54"/>
    <mergeCell ref="AI52:AI54"/>
    <mergeCell ref="AJ52:AJ54"/>
    <mergeCell ref="AK52:AK54"/>
    <mergeCell ref="AL52:AL54"/>
    <mergeCell ref="AL28:AL30"/>
    <mergeCell ref="AH31:AH33"/>
    <mergeCell ref="AI31:AI33"/>
    <mergeCell ref="AJ31:AJ33"/>
    <mergeCell ref="AK31:AK33"/>
    <mergeCell ref="AL31:AL33"/>
    <mergeCell ref="AH34:AH36"/>
    <mergeCell ref="AI34:AI36"/>
    <mergeCell ref="AJ34:AJ36"/>
    <mergeCell ref="AK34:AK36"/>
    <mergeCell ref="AL34:AL36"/>
    <mergeCell ref="AL8:AL10"/>
    <mergeCell ref="AH11:AH13"/>
    <mergeCell ref="AI11:AI13"/>
    <mergeCell ref="AJ11:AJ13"/>
    <mergeCell ref="AK11:AK13"/>
    <mergeCell ref="AL11:AL13"/>
    <mergeCell ref="AH14:AH16"/>
    <mergeCell ref="AI14:AI16"/>
    <mergeCell ref="AJ14:AJ16"/>
    <mergeCell ref="AK14:AK16"/>
    <mergeCell ref="AL14:AL16"/>
    <mergeCell ref="S36:S37"/>
    <mergeCell ref="T36:T37"/>
    <mergeCell ref="U36:U37"/>
    <mergeCell ref="V36:V37"/>
    <mergeCell ref="W36:W37"/>
    <mergeCell ref="AH8:AH10"/>
    <mergeCell ref="AI8:AI10"/>
    <mergeCell ref="AJ8:AJ10"/>
    <mergeCell ref="AK8:AK10"/>
    <mergeCell ref="AH28:AH30"/>
    <mergeCell ref="AI28:AI30"/>
    <mergeCell ref="AJ28:AJ30"/>
    <mergeCell ref="AK28:AK30"/>
    <mergeCell ref="S32:S33"/>
    <mergeCell ref="T32:T33"/>
    <mergeCell ref="U32:U33"/>
    <mergeCell ref="V32:V33"/>
    <mergeCell ref="W32:W33"/>
    <mergeCell ref="S34:S35"/>
    <mergeCell ref="T34:T35"/>
    <mergeCell ref="U34:U35"/>
    <mergeCell ref="V34:V35"/>
    <mergeCell ref="W34:W35"/>
    <mergeCell ref="S28:S29"/>
    <mergeCell ref="T28:T29"/>
    <mergeCell ref="U28:U29"/>
    <mergeCell ref="V28:V29"/>
    <mergeCell ref="W28:W29"/>
    <mergeCell ref="S30:S31"/>
    <mergeCell ref="T30:T31"/>
    <mergeCell ref="U30:U31"/>
    <mergeCell ref="V30:V31"/>
    <mergeCell ref="W30:W31"/>
    <mergeCell ref="S14:S15"/>
    <mergeCell ref="T14:T15"/>
    <mergeCell ref="U14:U15"/>
    <mergeCell ref="V14:V15"/>
    <mergeCell ref="W14:W15"/>
    <mergeCell ref="S16:S17"/>
    <mergeCell ref="T16:T17"/>
    <mergeCell ref="U16:U17"/>
    <mergeCell ref="V16:V17"/>
    <mergeCell ref="W16:W17"/>
    <mergeCell ref="X54:X57"/>
    <mergeCell ref="Y54:Y57"/>
    <mergeCell ref="Z54:Z57"/>
    <mergeCell ref="AA54:AA57"/>
    <mergeCell ref="AB54:AB57"/>
    <mergeCell ref="X58:X59"/>
    <mergeCell ref="Y58:Y59"/>
    <mergeCell ref="Z58:Z59"/>
    <mergeCell ref="AA58:AA59"/>
    <mergeCell ref="AB58:AB59"/>
    <mergeCell ref="X49:X50"/>
    <mergeCell ref="Y49:Y50"/>
    <mergeCell ref="Z49:Z50"/>
    <mergeCell ref="AA49:AA50"/>
    <mergeCell ref="AB49:AB50"/>
    <mergeCell ref="X51:X53"/>
    <mergeCell ref="Y51:Y53"/>
    <mergeCell ref="Z51:Z53"/>
    <mergeCell ref="AA51:AA53"/>
    <mergeCell ref="AB51:AB53"/>
    <mergeCell ref="X33:X36"/>
    <mergeCell ref="Y33:Y36"/>
    <mergeCell ref="Z33:Z36"/>
    <mergeCell ref="AA33:AA36"/>
    <mergeCell ref="AB33:AB36"/>
    <mergeCell ref="X37:X38"/>
    <mergeCell ref="Y37:Y38"/>
    <mergeCell ref="Z37:Z38"/>
    <mergeCell ref="AA37:AA38"/>
    <mergeCell ref="AB37:AB38"/>
    <mergeCell ref="X28:X29"/>
    <mergeCell ref="Y28:Y29"/>
    <mergeCell ref="Z28:Z29"/>
    <mergeCell ref="AA28:AA29"/>
    <mergeCell ref="AB28:AB29"/>
    <mergeCell ref="X30:X32"/>
    <mergeCell ref="Y30:Y32"/>
    <mergeCell ref="Z30:Z32"/>
    <mergeCell ref="AA30:AA32"/>
    <mergeCell ref="AB30:AB32"/>
    <mergeCell ref="AA13:AA16"/>
    <mergeCell ref="AB13:AB16"/>
    <mergeCell ref="X17:X18"/>
    <mergeCell ref="Y17:Y18"/>
    <mergeCell ref="Z17:Z18"/>
    <mergeCell ref="AA17:AA18"/>
    <mergeCell ref="AB17:AB18"/>
    <mergeCell ref="AA8:AA9"/>
    <mergeCell ref="AB8:AB9"/>
    <mergeCell ref="X10:X12"/>
    <mergeCell ref="Y10:Y12"/>
    <mergeCell ref="Z10:Z12"/>
    <mergeCell ref="AA10:AA12"/>
    <mergeCell ref="AB10:AB12"/>
    <mergeCell ref="M17:M18"/>
    <mergeCell ref="M13:M16"/>
    <mergeCell ref="M9:M12"/>
    <mergeCell ref="X8:X9"/>
    <mergeCell ref="Y8:Y9"/>
    <mergeCell ref="Z8:Z9"/>
    <mergeCell ref="X13:X16"/>
    <mergeCell ref="Y13:Y16"/>
    <mergeCell ref="Z13:Z16"/>
    <mergeCell ref="S8:S9"/>
    <mergeCell ref="T8:T9"/>
    <mergeCell ref="U8:U9"/>
    <mergeCell ref="V8:V9"/>
    <mergeCell ref="W8:W9"/>
    <mergeCell ref="S10:S11"/>
    <mergeCell ref="T10:T11"/>
    <mergeCell ref="U10:U11"/>
    <mergeCell ref="V10:V11"/>
    <mergeCell ref="W10:W11"/>
    <mergeCell ref="S12:S13"/>
    <mergeCell ref="T12:T13"/>
    <mergeCell ref="U12:U13"/>
    <mergeCell ref="V12:V13"/>
    <mergeCell ref="W12:W13"/>
    <mergeCell ref="I54:I57"/>
    <mergeCell ref="J54:J57"/>
    <mergeCell ref="K54:K57"/>
    <mergeCell ref="L54:L57"/>
    <mergeCell ref="M54:M57"/>
    <mergeCell ref="I58:I59"/>
    <mergeCell ref="J58:J59"/>
    <mergeCell ref="K58:K59"/>
    <mergeCell ref="L58:L59"/>
    <mergeCell ref="M58:M59"/>
    <mergeCell ref="L33:L36"/>
    <mergeCell ref="M33:M36"/>
    <mergeCell ref="I37:I38"/>
    <mergeCell ref="J37:J38"/>
    <mergeCell ref="K37:K38"/>
    <mergeCell ref="L37:L38"/>
    <mergeCell ref="M37:M38"/>
    <mergeCell ref="I50:I53"/>
    <mergeCell ref="J50:J53"/>
    <mergeCell ref="K50:K53"/>
    <mergeCell ref="L50:L53"/>
    <mergeCell ref="M50:M53"/>
    <mergeCell ref="I17:I18"/>
    <mergeCell ref="K17:K18"/>
    <mergeCell ref="J9:J12"/>
    <mergeCell ref="L9:L12"/>
    <mergeCell ref="J13:J16"/>
    <mergeCell ref="L13:L16"/>
    <mergeCell ref="J17:J18"/>
    <mergeCell ref="L17:L18"/>
    <mergeCell ref="I9:I12"/>
    <mergeCell ref="K9:K12"/>
    <mergeCell ref="I13:I16"/>
    <mergeCell ref="K13:K16"/>
    <mergeCell ref="D21:H21"/>
    <mergeCell ref="I21:M21"/>
    <mergeCell ref="N21:R21"/>
    <mergeCell ref="S21:W21"/>
    <mergeCell ref="X21:AB21"/>
    <mergeCell ref="AC21:AG21"/>
    <mergeCell ref="AH21:AL21"/>
    <mergeCell ref="AM21:AQ21"/>
    <mergeCell ref="D42:H42"/>
    <mergeCell ref="I42:M42"/>
    <mergeCell ref="N42:R42"/>
    <mergeCell ref="S42:W42"/>
    <mergeCell ref="X42:AB42"/>
    <mergeCell ref="AC42:AG42"/>
    <mergeCell ref="AH42:AL42"/>
    <mergeCell ref="AM42:AQ42"/>
    <mergeCell ref="I29:I32"/>
    <mergeCell ref="J29:J32"/>
    <mergeCell ref="K29:K32"/>
    <mergeCell ref="L29:L32"/>
    <mergeCell ref="M29:M32"/>
    <mergeCell ref="I33:I36"/>
    <mergeCell ref="J33:J36"/>
    <mergeCell ref="K33:K36"/>
    <mergeCell ref="B1:C1"/>
    <mergeCell ref="D1:H1"/>
    <mergeCell ref="I1:M1"/>
    <mergeCell ref="N1:R1"/>
    <mergeCell ref="S1:W1"/>
    <mergeCell ref="X1:AB1"/>
    <mergeCell ref="AC1:AG1"/>
    <mergeCell ref="AH1:AL1"/>
    <mergeCell ref="AM1:AQ1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S82"/>
  <sheetViews>
    <sheetView workbookViewId="0">
      <pane xSplit="3" ySplit="2" topLeftCell="D3" activePane="bottomRight" state="frozen"/>
      <selection activeCell="A3" sqref="A3"/>
      <selection pane="topRight" activeCell="A3" sqref="A3"/>
      <selection pane="bottomLeft" activeCell="A3" sqref="A3"/>
      <selection pane="bottomRight" activeCell="I3" sqref="I3:M4"/>
    </sheetView>
  </sheetViews>
  <sheetFormatPr defaultColWidth="8.77734375" defaultRowHeight="14.4" x14ac:dyDescent="0.3"/>
  <cols>
    <col min="1" max="1" width="13.44140625" customWidth="1"/>
    <col min="2" max="2" width="7.77734375" customWidth="1"/>
    <col min="3" max="3" width="11.44140625" customWidth="1"/>
    <col min="4" max="4" width="6.44140625" bestFit="1" customWidth="1"/>
    <col min="5" max="7" width="5" bestFit="1" customWidth="1"/>
    <col min="8" max="8" width="8" bestFit="1" customWidth="1"/>
    <col min="9" max="9" width="6.44140625" bestFit="1" customWidth="1"/>
    <col min="10" max="10" width="4" bestFit="1" customWidth="1"/>
    <col min="11" max="11" width="5" bestFit="1" customWidth="1"/>
    <col min="12" max="12" width="4" bestFit="1" customWidth="1"/>
    <col min="13" max="13" width="8" bestFit="1" customWidth="1"/>
    <col min="14" max="14" width="6.44140625" bestFit="1" customWidth="1"/>
    <col min="15" max="15" width="4" bestFit="1" customWidth="1"/>
    <col min="16" max="16" width="6.44140625" bestFit="1" customWidth="1"/>
    <col min="17" max="17" width="4" bestFit="1" customWidth="1"/>
    <col min="18" max="18" width="8" bestFit="1" customWidth="1"/>
    <col min="19" max="19" width="6.44140625" bestFit="1" customWidth="1"/>
    <col min="20" max="20" width="4" bestFit="1" customWidth="1"/>
    <col min="21" max="21" width="5" bestFit="1" customWidth="1"/>
    <col min="22" max="22" width="4" bestFit="1" customWidth="1"/>
    <col min="23" max="23" width="8" bestFit="1" customWidth="1"/>
    <col min="24" max="24" width="6.44140625" bestFit="1" customWidth="1"/>
    <col min="25" max="25" width="4" bestFit="1" customWidth="1"/>
    <col min="26" max="27" width="5" bestFit="1" customWidth="1"/>
    <col min="28" max="28" width="8" bestFit="1" customWidth="1"/>
    <col min="29" max="29" width="6.44140625" bestFit="1" customWidth="1"/>
    <col min="30" max="30" width="4" bestFit="1" customWidth="1"/>
    <col min="31" max="32" width="5" bestFit="1" customWidth="1"/>
    <col min="33" max="33" width="8" bestFit="1" customWidth="1"/>
    <col min="34" max="34" width="6.44140625" bestFit="1" customWidth="1"/>
    <col min="35" max="35" width="5.21875" customWidth="1"/>
    <col min="36" max="36" width="5" bestFit="1" customWidth="1"/>
    <col min="37" max="37" width="4.21875" customWidth="1"/>
    <col min="38" max="38" width="8" bestFit="1" customWidth="1"/>
    <col min="39" max="39" width="6.44140625" bestFit="1" customWidth="1"/>
    <col min="40" max="40" width="8.44140625" bestFit="1" customWidth="1"/>
    <col min="41" max="41" width="9" customWidth="1"/>
    <col min="42" max="42" width="5" bestFit="1" customWidth="1"/>
    <col min="43" max="43" width="8" bestFit="1" customWidth="1"/>
  </cols>
  <sheetData>
    <row r="1" spans="1:44" x14ac:dyDescent="0.3">
      <c r="A1" s="68" t="s">
        <v>73</v>
      </c>
      <c r="B1" s="152" t="s">
        <v>40</v>
      </c>
      <c r="C1" s="152"/>
      <c r="D1" s="152" t="s">
        <v>1</v>
      </c>
      <c r="E1" s="152"/>
      <c r="F1" s="152"/>
      <c r="G1" s="152"/>
      <c r="H1" s="152"/>
      <c r="I1" s="152" t="s">
        <v>2</v>
      </c>
      <c r="J1" s="152"/>
      <c r="K1" s="152"/>
      <c r="L1" s="152"/>
      <c r="M1" s="152"/>
      <c r="N1" s="152" t="s">
        <v>3</v>
      </c>
      <c r="O1" s="152"/>
      <c r="P1" s="152"/>
      <c r="Q1" s="152"/>
      <c r="R1" s="152"/>
      <c r="S1" s="152" t="s">
        <v>4</v>
      </c>
      <c r="T1" s="152"/>
      <c r="U1" s="152"/>
      <c r="V1" s="152"/>
      <c r="W1" s="152"/>
      <c r="X1" s="152" t="s">
        <v>5</v>
      </c>
      <c r="Y1" s="152"/>
      <c r="Z1" s="152"/>
      <c r="AA1" s="152"/>
      <c r="AB1" s="152"/>
      <c r="AC1" s="152" t="s">
        <v>6</v>
      </c>
      <c r="AD1" s="152"/>
      <c r="AE1" s="152"/>
      <c r="AF1" s="152"/>
      <c r="AG1" s="152"/>
      <c r="AH1" s="152" t="s">
        <v>7</v>
      </c>
      <c r="AI1" s="152"/>
      <c r="AJ1" s="152"/>
      <c r="AK1" s="152"/>
      <c r="AL1" s="152"/>
      <c r="AM1" s="152" t="s">
        <v>8</v>
      </c>
      <c r="AN1" s="152"/>
      <c r="AO1" s="152"/>
      <c r="AP1" s="152"/>
      <c r="AQ1" s="152"/>
    </row>
    <row r="2" spans="1:44" x14ac:dyDescent="0.3">
      <c r="A2" s="3"/>
      <c r="B2" s="3" t="s">
        <v>39</v>
      </c>
      <c r="C2" s="3" t="s">
        <v>38</v>
      </c>
      <c r="D2" s="55" t="s">
        <v>37</v>
      </c>
      <c r="E2" s="55" t="s">
        <v>11</v>
      </c>
      <c r="F2" s="55" t="s">
        <v>27</v>
      </c>
      <c r="G2" s="55" t="s">
        <v>11</v>
      </c>
      <c r="H2" s="55" t="s">
        <v>28</v>
      </c>
      <c r="I2" s="3" t="s">
        <v>37</v>
      </c>
      <c r="J2" s="3" t="s">
        <v>11</v>
      </c>
      <c r="K2" s="3" t="s">
        <v>27</v>
      </c>
      <c r="L2" s="3" t="s">
        <v>11</v>
      </c>
      <c r="M2" s="3" t="s">
        <v>28</v>
      </c>
      <c r="N2" s="3" t="s">
        <v>37</v>
      </c>
      <c r="O2" s="3" t="s">
        <v>11</v>
      </c>
      <c r="P2" s="3" t="s">
        <v>27</v>
      </c>
      <c r="Q2" s="3" t="s">
        <v>11</v>
      </c>
      <c r="R2" s="3" t="s">
        <v>28</v>
      </c>
      <c r="S2" s="3" t="s">
        <v>37</v>
      </c>
      <c r="T2" s="3" t="s">
        <v>11</v>
      </c>
      <c r="U2" s="3" t="s">
        <v>27</v>
      </c>
      <c r="V2" s="3" t="s">
        <v>11</v>
      </c>
      <c r="W2" s="3" t="s">
        <v>28</v>
      </c>
      <c r="X2" s="55" t="s">
        <v>37</v>
      </c>
      <c r="Y2" s="55" t="s">
        <v>11</v>
      </c>
      <c r="Z2" s="55" t="s">
        <v>27</v>
      </c>
      <c r="AA2" s="55" t="s">
        <v>11</v>
      </c>
      <c r="AB2" s="55" t="s">
        <v>28</v>
      </c>
      <c r="AC2" s="55" t="s">
        <v>37</v>
      </c>
      <c r="AD2" s="55" t="s">
        <v>11</v>
      </c>
      <c r="AE2" s="55" t="s">
        <v>27</v>
      </c>
      <c r="AF2" s="55" t="s">
        <v>11</v>
      </c>
      <c r="AG2" s="55" t="s">
        <v>28</v>
      </c>
      <c r="AH2" s="3" t="s">
        <v>37</v>
      </c>
      <c r="AI2" s="3" t="s">
        <v>11</v>
      </c>
      <c r="AJ2" s="3" t="s">
        <v>27</v>
      </c>
      <c r="AK2" s="3" t="s">
        <v>11</v>
      </c>
      <c r="AL2" s="3" t="s">
        <v>28</v>
      </c>
      <c r="AM2" s="55" t="s">
        <v>37</v>
      </c>
      <c r="AN2" s="55" t="s">
        <v>11</v>
      </c>
      <c r="AO2" s="55" t="s">
        <v>27</v>
      </c>
      <c r="AP2" s="55" t="s">
        <v>11</v>
      </c>
      <c r="AQ2" s="3" t="s">
        <v>28</v>
      </c>
    </row>
    <row r="3" spans="1:44" x14ac:dyDescent="0.3">
      <c r="B3" s="4" t="s">
        <v>12</v>
      </c>
      <c r="C3">
        <v>5</v>
      </c>
      <c r="D3" s="25" t="s">
        <v>222</v>
      </c>
      <c r="E3" s="3">
        <v>66</v>
      </c>
      <c r="F3" s="3">
        <v>7.5</v>
      </c>
      <c r="G3" s="3">
        <v>64</v>
      </c>
      <c r="H3" s="3">
        <v>6.4</v>
      </c>
      <c r="I3" s="102" t="s">
        <v>311</v>
      </c>
      <c r="J3" s="103">
        <v>239</v>
      </c>
      <c r="K3" s="103">
        <v>6.2</v>
      </c>
      <c r="L3" s="103">
        <v>228</v>
      </c>
      <c r="M3" s="103">
        <v>5.6</v>
      </c>
      <c r="X3" s="3"/>
      <c r="Y3" s="3"/>
      <c r="Z3" s="3"/>
      <c r="AA3" s="3"/>
      <c r="AB3" s="3"/>
      <c r="AC3" s="36" t="s">
        <v>12</v>
      </c>
      <c r="AD3" s="3">
        <v>277</v>
      </c>
      <c r="AE3" s="37">
        <v>5.7</v>
      </c>
      <c r="AF3" s="3">
        <v>302</v>
      </c>
      <c r="AG3" s="37">
        <v>5.2</v>
      </c>
      <c r="AM3" s="3"/>
      <c r="AN3" s="3" t="s">
        <v>212</v>
      </c>
      <c r="AO3" s="3" t="s">
        <v>211</v>
      </c>
      <c r="AP3" s="3" t="s">
        <v>217</v>
      </c>
    </row>
    <row r="4" spans="1:44" x14ac:dyDescent="0.3">
      <c r="B4" s="4" t="s">
        <v>13</v>
      </c>
      <c r="C4">
        <v>6</v>
      </c>
      <c r="D4" s="26" t="s">
        <v>223</v>
      </c>
      <c r="E4" s="3">
        <v>150</v>
      </c>
      <c r="F4" s="3">
        <v>7.6</v>
      </c>
      <c r="G4" s="3">
        <v>141</v>
      </c>
      <c r="H4" s="3">
        <v>7.5</v>
      </c>
      <c r="I4" s="104" t="s">
        <v>312</v>
      </c>
      <c r="J4" s="105">
        <v>184</v>
      </c>
      <c r="K4" s="105">
        <v>6.8</v>
      </c>
      <c r="L4" s="105">
        <v>164</v>
      </c>
      <c r="M4" s="105">
        <v>6.3</v>
      </c>
      <c r="S4" s="3"/>
      <c r="T4" s="85" t="s">
        <v>304</v>
      </c>
      <c r="U4" s="85"/>
      <c r="V4" s="84"/>
      <c r="W4" s="84"/>
      <c r="X4" s="31" t="s">
        <v>196</v>
      </c>
      <c r="Y4" s="3">
        <v>490</v>
      </c>
      <c r="Z4" s="3">
        <v>10.1</v>
      </c>
      <c r="AA4" s="3">
        <v>559</v>
      </c>
      <c r="AB4" s="3">
        <v>10</v>
      </c>
      <c r="AC4" s="36" t="s">
        <v>13</v>
      </c>
      <c r="AD4" s="3">
        <v>168</v>
      </c>
      <c r="AE4" s="37">
        <v>7.1</v>
      </c>
      <c r="AF4" s="3">
        <v>179</v>
      </c>
      <c r="AG4" s="37">
        <v>6.4</v>
      </c>
      <c r="AM4" s="39" t="s">
        <v>214</v>
      </c>
      <c r="AN4" s="3">
        <v>1503</v>
      </c>
      <c r="AO4" s="37">
        <v>8.4</v>
      </c>
      <c r="AP4" s="162">
        <v>9.41</v>
      </c>
      <c r="AQ4" s="5"/>
    </row>
    <row r="5" spans="1:44" x14ac:dyDescent="0.3">
      <c r="B5" s="4" t="s">
        <v>14</v>
      </c>
      <c r="C5" s="10" t="s">
        <v>138</v>
      </c>
      <c r="D5" s="26" t="s">
        <v>224</v>
      </c>
      <c r="E5" s="3">
        <v>134</v>
      </c>
      <c r="F5" s="3">
        <v>7.8</v>
      </c>
      <c r="G5" s="3">
        <v>135</v>
      </c>
      <c r="H5" s="3">
        <v>6.9</v>
      </c>
      <c r="S5" s="85" t="s">
        <v>302</v>
      </c>
      <c r="T5" s="3">
        <v>636</v>
      </c>
      <c r="U5" s="3">
        <v>8</v>
      </c>
      <c r="X5" s="32" t="s">
        <v>198</v>
      </c>
      <c r="Y5" s="33">
        <v>476</v>
      </c>
      <c r="Z5" s="33">
        <v>12.6</v>
      </c>
      <c r="AA5" s="33">
        <v>574</v>
      </c>
      <c r="AB5" s="33">
        <v>11.4</v>
      </c>
      <c r="AC5" s="36" t="s">
        <v>14</v>
      </c>
      <c r="AD5" s="3">
        <v>93</v>
      </c>
      <c r="AE5" s="37">
        <v>8.5</v>
      </c>
      <c r="AF5" s="3">
        <v>89</v>
      </c>
      <c r="AG5" s="37">
        <v>6.4</v>
      </c>
      <c r="AM5" s="40" t="s">
        <v>215</v>
      </c>
      <c r="AN5" s="3">
        <v>1620</v>
      </c>
      <c r="AO5" s="37">
        <v>9.3800000000000008</v>
      </c>
      <c r="AP5" s="162"/>
      <c r="AQ5" s="5"/>
    </row>
    <row r="6" spans="1:44" x14ac:dyDescent="0.3">
      <c r="B6" s="4" t="s">
        <v>45</v>
      </c>
      <c r="C6" s="183" t="s">
        <v>76</v>
      </c>
      <c r="D6" s="26" t="s">
        <v>225</v>
      </c>
      <c r="E6" s="3">
        <v>117</v>
      </c>
      <c r="F6" s="3">
        <v>7.9</v>
      </c>
      <c r="G6" s="3">
        <v>123</v>
      </c>
      <c r="H6" s="3">
        <v>6.1</v>
      </c>
      <c r="S6" s="85" t="s">
        <v>303</v>
      </c>
      <c r="T6" s="3">
        <v>687</v>
      </c>
      <c r="U6" s="3">
        <v>9</v>
      </c>
      <c r="X6" s="32" t="s">
        <v>197</v>
      </c>
      <c r="Y6" s="3">
        <v>423</v>
      </c>
      <c r="Z6" s="3">
        <v>14.2</v>
      </c>
      <c r="AA6" s="3">
        <v>577</v>
      </c>
      <c r="AB6" s="3">
        <v>12.7</v>
      </c>
      <c r="AC6" s="36" t="s">
        <v>15</v>
      </c>
      <c r="AD6" s="3">
        <v>80</v>
      </c>
      <c r="AE6" s="37">
        <v>8.8000000000000007</v>
      </c>
      <c r="AF6" s="3">
        <v>117</v>
      </c>
      <c r="AG6" s="37">
        <v>7.8</v>
      </c>
      <c r="AM6" s="3" t="s">
        <v>216</v>
      </c>
      <c r="AN6" s="3">
        <v>1500</v>
      </c>
      <c r="AO6" s="37">
        <v>10.45</v>
      </c>
      <c r="AP6" s="162"/>
      <c r="AQ6" s="12"/>
      <c r="AR6" s="8"/>
    </row>
    <row r="7" spans="1:44" x14ac:dyDescent="0.3">
      <c r="B7" s="4"/>
      <c r="C7" s="183"/>
      <c r="D7" s="26"/>
      <c r="E7" s="3"/>
      <c r="F7" s="3"/>
      <c r="G7" s="3"/>
      <c r="H7" s="3"/>
      <c r="X7" s="38"/>
      <c r="Y7" s="3"/>
      <c r="Z7" s="3"/>
      <c r="AA7" s="3"/>
      <c r="AB7" s="3"/>
      <c r="AC7" s="36"/>
      <c r="AD7" s="3"/>
      <c r="AE7" s="37"/>
      <c r="AF7" s="3"/>
      <c r="AG7" s="37"/>
      <c r="AM7" s="3"/>
      <c r="AN7" s="3" t="s">
        <v>212</v>
      </c>
      <c r="AO7" s="3" t="s">
        <v>211</v>
      </c>
      <c r="AP7" s="3"/>
    </row>
    <row r="8" spans="1:44" x14ac:dyDescent="0.3">
      <c r="C8" s="183"/>
      <c r="D8" s="26" t="s">
        <v>226</v>
      </c>
      <c r="E8" s="3">
        <v>170</v>
      </c>
      <c r="F8" s="3">
        <v>9.1</v>
      </c>
      <c r="G8" s="3">
        <v>176</v>
      </c>
      <c r="H8" s="3">
        <v>8</v>
      </c>
      <c r="I8" s="3" t="s">
        <v>16</v>
      </c>
      <c r="J8" s="3">
        <v>47</v>
      </c>
      <c r="K8" s="3">
        <v>14.1</v>
      </c>
      <c r="L8" s="3">
        <v>52</v>
      </c>
      <c r="M8" s="3">
        <v>10.1</v>
      </c>
      <c r="N8" s="152" t="s">
        <v>191</v>
      </c>
      <c r="O8" s="152">
        <v>131</v>
      </c>
      <c r="P8" s="162">
        <v>11.6</v>
      </c>
      <c r="Q8" s="152">
        <v>119</v>
      </c>
      <c r="R8" s="162">
        <v>9</v>
      </c>
      <c r="S8" s="152" t="s">
        <v>200</v>
      </c>
      <c r="T8" s="152">
        <v>138</v>
      </c>
      <c r="U8" s="152">
        <v>13</v>
      </c>
      <c r="V8" s="152">
        <v>143</v>
      </c>
      <c r="W8" s="152">
        <v>9</v>
      </c>
      <c r="X8" s="152" t="s">
        <v>191</v>
      </c>
      <c r="Y8" s="152">
        <v>132</v>
      </c>
      <c r="Z8" s="152">
        <v>12.9</v>
      </c>
      <c r="AA8" s="152">
        <v>202</v>
      </c>
      <c r="AB8" s="152">
        <v>10.6</v>
      </c>
      <c r="AC8" s="36" t="s">
        <v>16</v>
      </c>
      <c r="AD8" s="3">
        <v>135</v>
      </c>
      <c r="AE8" s="37">
        <v>11</v>
      </c>
      <c r="AF8" s="3">
        <v>192</v>
      </c>
      <c r="AG8" s="37">
        <v>8.1</v>
      </c>
      <c r="AH8" s="152" t="s">
        <v>207</v>
      </c>
      <c r="AI8" s="159">
        <v>164</v>
      </c>
      <c r="AJ8" s="165">
        <v>11.1</v>
      </c>
      <c r="AK8" s="159">
        <v>160</v>
      </c>
      <c r="AL8" s="166">
        <v>10.199999999999999</v>
      </c>
      <c r="AM8" s="152" t="s">
        <v>207</v>
      </c>
      <c r="AN8" s="152">
        <v>772</v>
      </c>
      <c r="AO8" s="162">
        <v>13</v>
      </c>
    </row>
    <row r="9" spans="1:44" x14ac:dyDescent="0.3">
      <c r="C9" s="183"/>
      <c r="D9" s="164" t="s">
        <v>218</v>
      </c>
      <c r="E9" s="152">
        <v>190</v>
      </c>
      <c r="F9" s="152">
        <v>9.6999999999999993</v>
      </c>
      <c r="G9" s="152">
        <v>185</v>
      </c>
      <c r="H9" s="152">
        <v>9</v>
      </c>
      <c r="I9" s="152" t="s">
        <v>181</v>
      </c>
      <c r="J9" s="152">
        <v>221</v>
      </c>
      <c r="K9" s="152">
        <v>12.2</v>
      </c>
      <c r="L9" s="152">
        <v>259</v>
      </c>
      <c r="M9" s="152">
        <v>10.4</v>
      </c>
      <c r="N9" s="152"/>
      <c r="O9" s="152"/>
      <c r="P9" s="162"/>
      <c r="Q9" s="152"/>
      <c r="R9" s="16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36" t="s">
        <v>17</v>
      </c>
      <c r="AD9" s="3">
        <v>77</v>
      </c>
      <c r="AE9" s="37">
        <v>9.6999999999999993</v>
      </c>
      <c r="AF9" s="3">
        <v>137</v>
      </c>
      <c r="AG9" s="37">
        <v>8.8000000000000007</v>
      </c>
      <c r="AH9" s="152"/>
      <c r="AI9" s="159"/>
      <c r="AJ9" s="165"/>
      <c r="AK9" s="159"/>
      <c r="AL9" s="166"/>
      <c r="AM9" s="152"/>
      <c r="AN9" s="152"/>
      <c r="AO9" s="162"/>
    </row>
    <row r="10" spans="1:44" x14ac:dyDescent="0.3">
      <c r="C10" s="183"/>
      <c r="D10" s="164"/>
      <c r="E10" s="152"/>
      <c r="F10" s="152"/>
      <c r="G10" s="152"/>
      <c r="H10" s="152"/>
      <c r="I10" s="152"/>
      <c r="J10" s="152"/>
      <c r="K10" s="152"/>
      <c r="L10" s="152"/>
      <c r="M10" s="152"/>
      <c r="N10" s="152" t="s">
        <v>248</v>
      </c>
      <c r="O10" s="152">
        <v>350</v>
      </c>
      <c r="P10" s="162">
        <v>11.6</v>
      </c>
      <c r="Q10" s="152">
        <v>394</v>
      </c>
      <c r="R10" s="162">
        <v>9.6</v>
      </c>
      <c r="S10" s="152" t="s">
        <v>201</v>
      </c>
      <c r="T10" s="152">
        <v>136</v>
      </c>
      <c r="U10" s="152">
        <v>12</v>
      </c>
      <c r="V10" s="152">
        <v>169</v>
      </c>
      <c r="W10" s="152">
        <v>10</v>
      </c>
      <c r="X10" s="152" t="s">
        <v>192</v>
      </c>
      <c r="Y10" s="152">
        <v>183</v>
      </c>
      <c r="Z10" s="152">
        <v>12.8</v>
      </c>
      <c r="AA10" s="152">
        <v>247</v>
      </c>
      <c r="AB10" s="152">
        <v>11.7</v>
      </c>
      <c r="AC10" s="36" t="s">
        <v>18</v>
      </c>
      <c r="AD10" s="3">
        <v>85</v>
      </c>
      <c r="AE10" s="37">
        <v>9.8000000000000007</v>
      </c>
      <c r="AF10" s="3">
        <v>158</v>
      </c>
      <c r="AG10" s="37">
        <v>8.3000000000000007</v>
      </c>
      <c r="AH10" s="152"/>
      <c r="AI10" s="159"/>
      <c r="AJ10" s="165"/>
      <c r="AK10" s="159"/>
      <c r="AL10" s="166"/>
      <c r="AM10" s="152"/>
      <c r="AN10" s="152"/>
      <c r="AO10" s="162"/>
    </row>
    <row r="11" spans="1:44" x14ac:dyDescent="0.3">
      <c r="C11" s="183"/>
      <c r="D11" s="164" t="s">
        <v>219</v>
      </c>
      <c r="E11" s="152">
        <v>253</v>
      </c>
      <c r="F11" s="152">
        <v>9.3000000000000007</v>
      </c>
      <c r="G11" s="152">
        <v>289</v>
      </c>
      <c r="H11" s="152">
        <v>8.9</v>
      </c>
      <c r="I11" s="152"/>
      <c r="J11" s="152"/>
      <c r="K11" s="152"/>
      <c r="L11" s="152"/>
      <c r="M11" s="152"/>
      <c r="N11" s="152"/>
      <c r="O11" s="152"/>
      <c r="P11" s="162"/>
      <c r="Q11" s="152"/>
      <c r="R11" s="16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36" t="s">
        <v>19</v>
      </c>
      <c r="AD11" s="3">
        <v>84</v>
      </c>
      <c r="AE11" s="37">
        <v>9.9</v>
      </c>
      <c r="AF11" s="3">
        <v>160</v>
      </c>
      <c r="AG11" s="37">
        <v>9.1</v>
      </c>
      <c r="AH11" s="152" t="s">
        <v>208</v>
      </c>
      <c r="AI11" s="159">
        <v>157</v>
      </c>
      <c r="AJ11" s="165">
        <v>11.3</v>
      </c>
      <c r="AK11" s="159">
        <v>181</v>
      </c>
      <c r="AL11" s="166">
        <v>10.8</v>
      </c>
      <c r="AM11" s="158" t="s">
        <v>208</v>
      </c>
      <c r="AN11" s="152">
        <v>692</v>
      </c>
      <c r="AO11" s="162">
        <v>13</v>
      </c>
    </row>
    <row r="12" spans="1:44" x14ac:dyDescent="0.3">
      <c r="C12" s="183"/>
      <c r="D12" s="164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62"/>
      <c r="Q12" s="152"/>
      <c r="R12" s="162"/>
      <c r="S12" s="152" t="s">
        <v>202</v>
      </c>
      <c r="T12" s="152">
        <v>179</v>
      </c>
      <c r="U12" s="152">
        <v>11.5</v>
      </c>
      <c r="V12" s="152">
        <v>256</v>
      </c>
      <c r="W12" s="152">
        <v>10</v>
      </c>
      <c r="X12" s="152"/>
      <c r="Y12" s="152"/>
      <c r="Z12" s="152"/>
      <c r="AA12" s="152"/>
      <c r="AB12" s="152"/>
      <c r="AC12" s="36" t="s">
        <v>20</v>
      </c>
      <c r="AD12" s="3">
        <v>69</v>
      </c>
      <c r="AE12" s="37">
        <v>8.6</v>
      </c>
      <c r="AF12" s="3">
        <v>167</v>
      </c>
      <c r="AG12" s="37">
        <v>7.5</v>
      </c>
      <c r="AH12" s="152"/>
      <c r="AI12" s="159"/>
      <c r="AJ12" s="165"/>
      <c r="AK12" s="159"/>
      <c r="AL12" s="166"/>
      <c r="AM12" s="158"/>
      <c r="AN12" s="152"/>
      <c r="AO12" s="162"/>
    </row>
    <row r="13" spans="1:44" x14ac:dyDescent="0.3">
      <c r="C13" s="183"/>
      <c r="D13" s="164" t="s">
        <v>220</v>
      </c>
      <c r="E13" s="152">
        <v>297</v>
      </c>
      <c r="F13" s="152">
        <v>9.6999999999999993</v>
      </c>
      <c r="G13" s="152">
        <v>318</v>
      </c>
      <c r="H13" s="152">
        <v>9.1</v>
      </c>
      <c r="I13" s="152" t="s">
        <v>182</v>
      </c>
      <c r="J13" s="152">
        <v>308</v>
      </c>
      <c r="K13" s="152">
        <v>11.6</v>
      </c>
      <c r="L13" s="152">
        <v>317</v>
      </c>
      <c r="M13" s="152">
        <v>10.6</v>
      </c>
      <c r="N13" s="152"/>
      <c r="O13" s="152"/>
      <c r="P13" s="162"/>
      <c r="Q13" s="152"/>
      <c r="R13" s="162"/>
      <c r="S13" s="152"/>
      <c r="T13" s="152"/>
      <c r="U13" s="152"/>
      <c r="V13" s="152"/>
      <c r="W13" s="152"/>
      <c r="X13" s="152" t="s">
        <v>182</v>
      </c>
      <c r="Y13" s="152">
        <v>308</v>
      </c>
      <c r="Z13" s="152">
        <v>13.2</v>
      </c>
      <c r="AA13" s="152">
        <v>358</v>
      </c>
      <c r="AB13" s="152">
        <v>12</v>
      </c>
      <c r="AC13" s="36" t="s">
        <v>21</v>
      </c>
      <c r="AD13" s="3">
        <v>67</v>
      </c>
      <c r="AE13" s="37">
        <v>9.6</v>
      </c>
      <c r="AF13" s="3">
        <v>168</v>
      </c>
      <c r="AG13" s="37">
        <v>7.8</v>
      </c>
      <c r="AH13" s="152"/>
      <c r="AI13" s="159"/>
      <c r="AJ13" s="165"/>
      <c r="AK13" s="159"/>
      <c r="AL13" s="166"/>
      <c r="AM13" s="158"/>
      <c r="AN13" s="152"/>
      <c r="AO13" s="162"/>
    </row>
    <row r="14" spans="1:44" x14ac:dyDescent="0.3">
      <c r="C14" s="183"/>
      <c r="D14" s="164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62"/>
      <c r="Q14" s="152"/>
      <c r="R14" s="162"/>
      <c r="S14" s="152" t="s">
        <v>203</v>
      </c>
      <c r="T14" s="152">
        <v>192</v>
      </c>
      <c r="U14" s="152">
        <v>12</v>
      </c>
      <c r="V14" s="152">
        <v>193</v>
      </c>
      <c r="W14" s="152">
        <v>10</v>
      </c>
      <c r="X14" s="152"/>
      <c r="Y14" s="152"/>
      <c r="Z14" s="152"/>
      <c r="AA14" s="152"/>
      <c r="AB14" s="152"/>
      <c r="AC14" s="36" t="s">
        <v>22</v>
      </c>
      <c r="AD14" s="3">
        <v>73</v>
      </c>
      <c r="AE14" s="37">
        <v>10.3</v>
      </c>
      <c r="AF14" s="3">
        <v>136</v>
      </c>
      <c r="AG14" s="37">
        <v>7.8</v>
      </c>
      <c r="AH14" s="158" t="s">
        <v>209</v>
      </c>
      <c r="AI14" s="159">
        <v>149</v>
      </c>
      <c r="AJ14" s="167">
        <v>10.3</v>
      </c>
      <c r="AK14" s="159">
        <v>200</v>
      </c>
      <c r="AL14" s="166">
        <v>14.5</v>
      </c>
      <c r="AM14" s="152" t="s">
        <v>209</v>
      </c>
      <c r="AN14" s="152">
        <v>749</v>
      </c>
      <c r="AO14" s="162">
        <v>11.5</v>
      </c>
    </row>
    <row r="15" spans="1:44" x14ac:dyDescent="0.3">
      <c r="C15" s="183"/>
      <c r="D15" s="164" t="s">
        <v>221</v>
      </c>
      <c r="E15" s="152">
        <v>292</v>
      </c>
      <c r="F15" s="152">
        <v>9.4</v>
      </c>
      <c r="G15" s="152">
        <v>322</v>
      </c>
      <c r="H15" s="152">
        <v>8.6999999999999993</v>
      </c>
      <c r="I15" s="152"/>
      <c r="J15" s="152"/>
      <c r="K15" s="152"/>
      <c r="L15" s="152"/>
      <c r="M15" s="152"/>
      <c r="N15" s="152"/>
      <c r="O15" s="152"/>
      <c r="P15" s="162"/>
      <c r="Q15" s="152"/>
      <c r="R15" s="16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36" t="s">
        <v>23</v>
      </c>
      <c r="AD15" s="3">
        <v>75</v>
      </c>
      <c r="AE15" s="37">
        <v>9.1999999999999993</v>
      </c>
      <c r="AF15" s="3">
        <v>160</v>
      </c>
      <c r="AG15" s="37">
        <v>7.6</v>
      </c>
      <c r="AH15" s="158"/>
      <c r="AI15" s="159"/>
      <c r="AJ15" s="167"/>
      <c r="AK15" s="159"/>
      <c r="AL15" s="166"/>
      <c r="AM15" s="152"/>
      <c r="AN15" s="152"/>
      <c r="AO15" s="162"/>
    </row>
    <row r="16" spans="1:44" x14ac:dyDescent="0.3">
      <c r="C16" s="183"/>
      <c r="D16" s="164"/>
      <c r="E16" s="152"/>
      <c r="F16" s="152"/>
      <c r="G16" s="152"/>
      <c r="H16" s="152"/>
      <c r="I16" s="152"/>
      <c r="J16" s="152"/>
      <c r="K16" s="152"/>
      <c r="L16" s="152"/>
      <c r="M16" s="152"/>
      <c r="N16" s="152" t="s">
        <v>249</v>
      </c>
      <c r="O16" s="152">
        <v>151</v>
      </c>
      <c r="P16" s="162">
        <v>11.8</v>
      </c>
      <c r="Q16" s="152">
        <v>167</v>
      </c>
      <c r="R16" s="162">
        <v>9.1</v>
      </c>
      <c r="S16" s="152" t="s">
        <v>204</v>
      </c>
      <c r="T16" s="152">
        <v>217</v>
      </c>
      <c r="U16" s="152">
        <v>12</v>
      </c>
      <c r="V16" s="152">
        <v>164</v>
      </c>
      <c r="W16" s="152">
        <v>10</v>
      </c>
      <c r="X16" s="152"/>
      <c r="Y16" s="152"/>
      <c r="Z16" s="152"/>
      <c r="AA16" s="152"/>
      <c r="AB16" s="152"/>
      <c r="AC16" s="36" t="s">
        <v>24</v>
      </c>
      <c r="AD16" s="3">
        <v>85</v>
      </c>
      <c r="AE16" s="37">
        <v>8.4</v>
      </c>
      <c r="AF16" s="3">
        <v>187</v>
      </c>
      <c r="AG16" s="37">
        <v>7</v>
      </c>
      <c r="AH16" s="158"/>
      <c r="AI16" s="159"/>
      <c r="AJ16" s="167"/>
      <c r="AK16" s="159"/>
      <c r="AL16" s="166"/>
      <c r="AM16" s="152"/>
      <c r="AN16" s="152"/>
      <c r="AO16" s="162"/>
    </row>
    <row r="17" spans="1:45" x14ac:dyDescent="0.3">
      <c r="C17" s="183"/>
      <c r="D17" s="164" t="s">
        <v>210</v>
      </c>
      <c r="E17" s="152">
        <v>262</v>
      </c>
      <c r="F17" s="152">
        <v>9.4</v>
      </c>
      <c r="G17" s="152">
        <v>262</v>
      </c>
      <c r="H17" s="152">
        <v>8.6999999999999993</v>
      </c>
      <c r="I17" s="152" t="s">
        <v>183</v>
      </c>
      <c r="J17" s="152">
        <v>204</v>
      </c>
      <c r="K17" s="152">
        <v>9.8000000000000007</v>
      </c>
      <c r="L17" s="152">
        <v>247</v>
      </c>
      <c r="M17" s="152">
        <v>9.3000000000000007</v>
      </c>
      <c r="N17" s="152"/>
      <c r="O17" s="152"/>
      <c r="P17" s="162"/>
      <c r="Q17" s="152"/>
      <c r="R17" s="162"/>
      <c r="S17" s="152"/>
      <c r="T17" s="152"/>
      <c r="U17" s="152"/>
      <c r="V17" s="152"/>
      <c r="W17" s="152"/>
      <c r="X17" s="152" t="s">
        <v>193</v>
      </c>
      <c r="Y17" s="152">
        <v>169</v>
      </c>
      <c r="Z17" s="152">
        <v>14</v>
      </c>
      <c r="AA17" s="152">
        <v>198</v>
      </c>
      <c r="AB17" s="152">
        <v>12.4</v>
      </c>
      <c r="AC17" s="36" t="s">
        <v>25</v>
      </c>
      <c r="AD17" s="3">
        <v>83</v>
      </c>
      <c r="AE17" s="37">
        <v>7.9</v>
      </c>
      <c r="AF17" s="3">
        <v>194</v>
      </c>
      <c r="AG17" s="37">
        <v>7.3</v>
      </c>
      <c r="AM17" s="152" t="s">
        <v>210</v>
      </c>
      <c r="AN17" s="152">
        <v>300</v>
      </c>
      <c r="AO17" s="162">
        <v>10.5</v>
      </c>
    </row>
    <row r="18" spans="1:45" x14ac:dyDescent="0.3">
      <c r="C18" s="183"/>
      <c r="D18" s="164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62"/>
      <c r="Q18" s="152"/>
      <c r="R18" s="162"/>
      <c r="S18" s="3"/>
      <c r="T18" s="3"/>
      <c r="U18" s="3"/>
      <c r="V18" s="3"/>
      <c r="W18" s="3"/>
      <c r="X18" s="152"/>
      <c r="Y18" s="152"/>
      <c r="Z18" s="152"/>
      <c r="AA18" s="152"/>
      <c r="AB18" s="152"/>
      <c r="AC18" s="36" t="s">
        <v>26</v>
      </c>
      <c r="AD18" s="3">
        <v>74</v>
      </c>
      <c r="AE18" s="37">
        <v>8.1999999999999993</v>
      </c>
      <c r="AF18" s="3">
        <v>147</v>
      </c>
      <c r="AG18" s="37">
        <v>6.6</v>
      </c>
      <c r="AM18" s="152"/>
      <c r="AN18" s="152"/>
      <c r="AO18" s="162"/>
    </row>
    <row r="19" spans="1:45" x14ac:dyDescent="0.3">
      <c r="A19" s="53" t="s">
        <v>34</v>
      </c>
      <c r="B19" s="53"/>
      <c r="C19" s="16"/>
      <c r="D19" s="56"/>
      <c r="E19" s="56">
        <v>1464</v>
      </c>
      <c r="F19" s="56">
        <v>9.5</v>
      </c>
      <c r="G19" s="56">
        <v>1552</v>
      </c>
      <c r="H19" s="56">
        <v>8.8000000000000007</v>
      </c>
      <c r="I19" s="56"/>
      <c r="J19" s="56"/>
      <c r="K19" s="56">
        <v>11.8</v>
      </c>
      <c r="L19" s="56"/>
      <c r="M19" s="56">
        <v>10.199999999999999</v>
      </c>
      <c r="N19" s="56"/>
      <c r="O19" s="59">
        <v>632</v>
      </c>
      <c r="P19" s="57">
        <v>11.6</v>
      </c>
      <c r="Q19" s="59">
        <v>680</v>
      </c>
      <c r="R19" s="57">
        <v>9.4</v>
      </c>
      <c r="S19" s="56"/>
      <c r="T19" s="56">
        <v>862</v>
      </c>
      <c r="U19" s="56">
        <v>12</v>
      </c>
      <c r="V19" s="56">
        <v>925</v>
      </c>
      <c r="W19" s="56">
        <v>10</v>
      </c>
      <c r="X19" s="56"/>
      <c r="Y19" s="56">
        <v>792</v>
      </c>
      <c r="Z19" s="56">
        <v>13.2</v>
      </c>
      <c r="AA19" s="56">
        <v>1005</v>
      </c>
      <c r="AB19" s="56">
        <v>11.7</v>
      </c>
      <c r="AC19" s="56"/>
      <c r="AD19" s="56">
        <f>SUM(AD8:AD18)</f>
        <v>907</v>
      </c>
      <c r="AE19" s="57">
        <f>(AD8*AE8+AD9*AE9+AD10*AE10+AD11*AE11+AD12*AE12+AD13*AE13+AD14*AE14+AD15*AE15+AD16*AE16+AD17*AE17+AD18*AE18)/SUM(AD8:AD18)</f>
        <v>9.4283351708930532</v>
      </c>
      <c r="AF19" s="56">
        <f>SUM(AF8:AF18)</f>
        <v>1806</v>
      </c>
      <c r="AG19" s="57">
        <f>(AF8*AG8+AF9*AG9+AF10*AG10+AF11*AG11+AF12*AG12+AF13*AG13+AF14*AG14+AF15*AG15+AF16*AG16+AF17*AG17+AF18*AG18)/SUM(AF8:AF18)</f>
        <v>7.7869878183831682</v>
      </c>
      <c r="AH19" s="16"/>
      <c r="AI19" s="16"/>
      <c r="AJ19" s="28">
        <v>10.8</v>
      </c>
      <c r="AK19" s="16"/>
      <c r="AL19" s="16">
        <v>12.2</v>
      </c>
      <c r="AM19" s="56"/>
      <c r="AN19" s="56">
        <v>1044</v>
      </c>
      <c r="AO19" s="57">
        <v>13.9</v>
      </c>
      <c r="AP19" s="16">
        <v>1469</v>
      </c>
      <c r="AQ19" s="28">
        <v>11.1</v>
      </c>
      <c r="AR19" s="16" t="s">
        <v>213</v>
      </c>
      <c r="AS19" s="28">
        <v>12.2</v>
      </c>
    </row>
    <row r="20" spans="1:45" s="12" customFormat="1" x14ac:dyDescent="0.3">
      <c r="F20" s="8"/>
      <c r="G20" s="8"/>
      <c r="H20" s="8"/>
      <c r="M20" s="8"/>
      <c r="P20" s="8"/>
      <c r="Q20" s="43"/>
      <c r="R20" s="8"/>
      <c r="U20" s="8"/>
      <c r="W20" s="8"/>
      <c r="Z20" s="8"/>
      <c r="AB20" s="8"/>
      <c r="AJ20" s="8"/>
      <c r="AL20" s="8"/>
      <c r="AS20" s="8"/>
    </row>
    <row r="21" spans="1:45" x14ac:dyDescent="0.3">
      <c r="A21" s="68" t="s">
        <v>74</v>
      </c>
      <c r="B21" s="3"/>
      <c r="C21" s="3"/>
      <c r="D21" s="152" t="s">
        <v>1</v>
      </c>
      <c r="E21" s="152"/>
      <c r="F21" s="152"/>
      <c r="G21" s="152"/>
      <c r="H21" s="152"/>
      <c r="I21" s="152" t="s">
        <v>2</v>
      </c>
      <c r="J21" s="152"/>
      <c r="K21" s="152"/>
      <c r="L21" s="152"/>
      <c r="M21" s="152"/>
      <c r="N21" s="152" t="s">
        <v>3</v>
      </c>
      <c r="O21" s="152"/>
      <c r="P21" s="152"/>
      <c r="Q21" s="152"/>
      <c r="R21" s="152"/>
      <c r="S21" s="152" t="s">
        <v>4</v>
      </c>
      <c r="T21" s="152"/>
      <c r="U21" s="152"/>
      <c r="V21" s="152"/>
      <c r="W21" s="152"/>
      <c r="X21" s="152" t="s">
        <v>5</v>
      </c>
      <c r="Y21" s="152"/>
      <c r="Z21" s="152"/>
      <c r="AA21" s="152"/>
      <c r="AB21" s="152"/>
      <c r="AC21" s="152" t="s">
        <v>6</v>
      </c>
      <c r="AD21" s="152"/>
      <c r="AE21" s="152"/>
      <c r="AF21" s="152"/>
      <c r="AG21" s="152"/>
      <c r="AH21" s="152" t="s">
        <v>7</v>
      </c>
      <c r="AI21" s="152"/>
      <c r="AJ21" s="152"/>
      <c r="AK21" s="152"/>
      <c r="AL21" s="152"/>
      <c r="AM21" s="152" t="s">
        <v>8</v>
      </c>
      <c r="AN21" s="152"/>
      <c r="AO21" s="152"/>
      <c r="AP21" s="152"/>
      <c r="AQ21" s="152"/>
      <c r="AR21" s="12"/>
      <c r="AS21" s="8"/>
    </row>
    <row r="22" spans="1:45" x14ac:dyDescent="0.3">
      <c r="A22" s="3"/>
      <c r="B22" s="3"/>
      <c r="C22" s="3"/>
      <c r="D22" s="3" t="s">
        <v>37</v>
      </c>
      <c r="E22" s="3" t="s">
        <v>11</v>
      </c>
      <c r="F22" s="3" t="s">
        <v>27</v>
      </c>
      <c r="G22" s="3" t="s">
        <v>11</v>
      </c>
      <c r="H22" s="3" t="s">
        <v>28</v>
      </c>
      <c r="I22" s="3" t="s">
        <v>37</v>
      </c>
      <c r="J22" s="3" t="s">
        <v>11</v>
      </c>
      <c r="K22" s="3" t="s">
        <v>27</v>
      </c>
      <c r="L22" s="3" t="s">
        <v>11</v>
      </c>
      <c r="M22" s="3" t="s">
        <v>28</v>
      </c>
      <c r="N22" s="3" t="s">
        <v>37</v>
      </c>
      <c r="O22" s="3" t="s">
        <v>11</v>
      </c>
      <c r="P22" s="3" t="s">
        <v>27</v>
      </c>
      <c r="Q22" s="3" t="s">
        <v>11</v>
      </c>
      <c r="R22" s="3" t="s">
        <v>28</v>
      </c>
      <c r="S22" s="3" t="s">
        <v>37</v>
      </c>
      <c r="T22" s="3" t="s">
        <v>11</v>
      </c>
      <c r="U22" s="3" t="s">
        <v>27</v>
      </c>
      <c r="V22" s="3" t="s">
        <v>11</v>
      </c>
      <c r="W22" s="3" t="s">
        <v>28</v>
      </c>
      <c r="X22" s="3" t="s">
        <v>37</v>
      </c>
      <c r="Y22" s="3" t="s">
        <v>11</v>
      </c>
      <c r="Z22" s="3" t="s">
        <v>27</v>
      </c>
      <c r="AA22" s="3" t="s">
        <v>11</v>
      </c>
      <c r="AB22" s="3" t="s">
        <v>28</v>
      </c>
      <c r="AC22" s="55" t="s">
        <v>37</v>
      </c>
      <c r="AD22" s="55" t="s">
        <v>11</v>
      </c>
      <c r="AE22" s="55" t="s">
        <v>27</v>
      </c>
      <c r="AF22" s="55" t="s">
        <v>11</v>
      </c>
      <c r="AG22" s="55" t="s">
        <v>28</v>
      </c>
      <c r="AH22" s="3" t="s">
        <v>37</v>
      </c>
      <c r="AI22" s="3" t="s">
        <v>11</v>
      </c>
      <c r="AJ22" s="3" t="s">
        <v>27</v>
      </c>
      <c r="AK22" s="3" t="s">
        <v>11</v>
      </c>
      <c r="AL22" s="3" t="s">
        <v>28</v>
      </c>
      <c r="AM22" s="55" t="s">
        <v>37</v>
      </c>
      <c r="AN22" s="55" t="s">
        <v>11</v>
      </c>
      <c r="AO22" s="55" t="s">
        <v>27</v>
      </c>
      <c r="AP22" s="55" t="s">
        <v>11</v>
      </c>
      <c r="AQ22" s="3" t="s">
        <v>28</v>
      </c>
    </row>
    <row r="23" spans="1:45" x14ac:dyDescent="0.3">
      <c r="I23" s="102" t="s">
        <v>311</v>
      </c>
      <c r="J23" s="103">
        <v>239</v>
      </c>
      <c r="K23" s="103">
        <v>1.1000000000000001</v>
      </c>
      <c r="L23" s="103">
        <v>228</v>
      </c>
      <c r="M23" s="103">
        <v>1.1000000000000001</v>
      </c>
      <c r="AC23" s="36" t="s">
        <v>12</v>
      </c>
      <c r="AD23" s="3">
        <v>277</v>
      </c>
      <c r="AE23" s="37">
        <f>AE3/Energy!AC3</f>
        <v>0.95317725752508353</v>
      </c>
      <c r="AF23" s="3">
        <v>302</v>
      </c>
      <c r="AG23" s="37">
        <f>AG3/Energy!AE3</f>
        <v>0.92612381563012047</v>
      </c>
      <c r="AM23" s="3"/>
      <c r="AN23" s="3" t="s">
        <v>212</v>
      </c>
      <c r="AO23" s="3" t="s">
        <v>211</v>
      </c>
      <c r="AP23" s="3" t="s">
        <v>217</v>
      </c>
    </row>
    <row r="24" spans="1:45" x14ac:dyDescent="0.3">
      <c r="I24" s="104" t="s">
        <v>312</v>
      </c>
      <c r="J24" s="105">
        <v>184</v>
      </c>
      <c r="K24" s="105">
        <v>1.1000000000000001</v>
      </c>
      <c r="L24" s="105">
        <v>164</v>
      </c>
      <c r="M24" s="105">
        <v>1.1000000000000001</v>
      </c>
      <c r="AC24" s="36" t="s">
        <v>13</v>
      </c>
      <c r="AD24" s="3">
        <v>168</v>
      </c>
      <c r="AE24" s="37">
        <f>AE4/Energy!AC4</f>
        <v>0.92935586475908738</v>
      </c>
      <c r="AF24" s="3">
        <v>179</v>
      </c>
      <c r="AG24" s="37">
        <f>AG4/Energy!AE4</f>
        <v>0.95099408600552771</v>
      </c>
      <c r="AM24" s="39" t="s">
        <v>214</v>
      </c>
      <c r="AN24" s="3">
        <v>1503</v>
      </c>
      <c r="AO24" s="37">
        <f>AO4/Energy!AM4</f>
        <v>1.2265459589691174</v>
      </c>
      <c r="AP24" s="162">
        <f>AP4/Energy!AN4</f>
        <v>1.2352323444473614</v>
      </c>
      <c r="AQ24" s="5"/>
    </row>
    <row r="25" spans="1:45" x14ac:dyDescent="0.3">
      <c r="AC25" s="36" t="s">
        <v>14</v>
      </c>
      <c r="AD25" s="3">
        <v>93</v>
      </c>
      <c r="AE25" s="37">
        <f>AE5/Energy!AC5</f>
        <v>1.0211436809226333</v>
      </c>
      <c r="AF25" s="3">
        <v>89</v>
      </c>
      <c r="AG25" s="37">
        <f>AG5/Energy!AE5</f>
        <v>0.95640868538637425</v>
      </c>
      <c r="AM25" s="40" t="s">
        <v>215</v>
      </c>
      <c r="AN25" s="3">
        <v>1620</v>
      </c>
      <c r="AO25" s="37">
        <f>AO5/Energy!AM5</f>
        <v>1.2206230643104392</v>
      </c>
      <c r="AP25" s="162"/>
      <c r="AQ25" s="5"/>
    </row>
    <row r="26" spans="1:45" x14ac:dyDescent="0.3">
      <c r="AC26" s="36" t="s">
        <v>15</v>
      </c>
      <c r="AD26" s="3">
        <v>80</v>
      </c>
      <c r="AE26" s="37">
        <f>AE6/Energy!AC6</f>
        <v>0.93927782343711652</v>
      </c>
      <c r="AF26" s="3">
        <v>117</v>
      </c>
      <c r="AG26" s="37">
        <f>AG6/Energy!AE6</f>
        <v>1.1897135535828682</v>
      </c>
      <c r="AM26" s="3" t="s">
        <v>216</v>
      </c>
      <c r="AN26" s="3">
        <v>1500</v>
      </c>
      <c r="AO26" s="37">
        <f>AO6/Energy!AM6</f>
        <v>1.2564626668269807</v>
      </c>
      <c r="AP26" s="162"/>
      <c r="AR26" s="8"/>
    </row>
    <row r="27" spans="1:45" x14ac:dyDescent="0.3">
      <c r="R27" s="5"/>
      <c r="X27" s="12"/>
      <c r="AC27" s="36"/>
      <c r="AD27" s="3"/>
      <c r="AE27" s="37"/>
      <c r="AF27" s="3"/>
      <c r="AG27" s="37"/>
      <c r="AM27" s="3"/>
      <c r="AN27" s="3" t="s">
        <v>212</v>
      </c>
      <c r="AO27" s="3" t="s">
        <v>211</v>
      </c>
      <c r="AP27" s="3"/>
    </row>
    <row r="28" spans="1:45" x14ac:dyDescent="0.3">
      <c r="I28" s="3" t="s">
        <v>16</v>
      </c>
      <c r="J28" s="3">
        <v>47</v>
      </c>
      <c r="K28" s="3">
        <v>1.3</v>
      </c>
      <c r="L28" s="3">
        <v>52</v>
      </c>
      <c r="M28" s="3">
        <v>1.4</v>
      </c>
      <c r="N28" s="152" t="s">
        <v>191</v>
      </c>
      <c r="O28" s="152">
        <v>131</v>
      </c>
      <c r="P28" s="162">
        <f>P8/Energy!N8</f>
        <v>1.0493938845666726</v>
      </c>
      <c r="Q28" s="152">
        <v>119</v>
      </c>
      <c r="R28" s="162">
        <f>R8/Energy!P8</f>
        <v>1.131506160422429</v>
      </c>
      <c r="S28" s="152" t="s">
        <v>200</v>
      </c>
      <c r="T28" s="152">
        <v>138</v>
      </c>
      <c r="U28" s="162">
        <f>U8/Energy!S8</f>
        <v>1.015625</v>
      </c>
      <c r="V28" s="152">
        <v>143</v>
      </c>
      <c r="W28" s="162">
        <f>W8/Energy!U8</f>
        <v>1.1111111111111112</v>
      </c>
      <c r="X28" s="152" t="s">
        <v>191</v>
      </c>
      <c r="Y28" s="152">
        <v>132</v>
      </c>
      <c r="Z28" s="152">
        <v>1.37</v>
      </c>
      <c r="AA28" s="152">
        <v>202</v>
      </c>
      <c r="AB28" s="152">
        <v>1.38</v>
      </c>
      <c r="AC28" s="36" t="s">
        <v>16</v>
      </c>
      <c r="AD28" s="3">
        <v>135</v>
      </c>
      <c r="AE28" s="37">
        <f>AE8/Energy!AC8</f>
        <v>1.13195509225434</v>
      </c>
      <c r="AF28" s="3">
        <v>192</v>
      </c>
      <c r="AG28" s="37">
        <f>AG8/Energy!AE8</f>
        <v>1.1949546359814118</v>
      </c>
      <c r="AH28" s="152" t="s">
        <v>207</v>
      </c>
      <c r="AI28" s="159">
        <v>164</v>
      </c>
      <c r="AJ28" s="167">
        <f>AJ8/Energy!AH8</f>
        <v>1.0229674061572094</v>
      </c>
      <c r="AK28" s="159">
        <v>160</v>
      </c>
      <c r="AL28" s="167">
        <f>AL8/Energy!AJ8</f>
        <v>1.354742155378831</v>
      </c>
      <c r="AM28" s="152" t="s">
        <v>207</v>
      </c>
      <c r="AN28" s="152">
        <v>772</v>
      </c>
      <c r="AO28" s="162">
        <f>AO8/Energy!AM8</f>
        <v>1.6033547113961519</v>
      </c>
    </row>
    <row r="29" spans="1:45" x14ac:dyDescent="0.3">
      <c r="I29" s="152" t="s">
        <v>181</v>
      </c>
      <c r="J29" s="152">
        <v>221</v>
      </c>
      <c r="K29" s="152">
        <v>1.2</v>
      </c>
      <c r="L29" s="152">
        <v>259</v>
      </c>
      <c r="M29" s="152">
        <v>1.4</v>
      </c>
      <c r="N29" s="152"/>
      <c r="O29" s="152"/>
      <c r="P29" s="162"/>
      <c r="Q29" s="152"/>
      <c r="R29" s="162"/>
      <c r="S29" s="152"/>
      <c r="T29" s="152"/>
      <c r="U29" s="162"/>
      <c r="V29" s="152"/>
      <c r="W29" s="162"/>
      <c r="X29" s="152"/>
      <c r="Y29" s="152"/>
      <c r="Z29" s="152"/>
      <c r="AA29" s="152"/>
      <c r="AB29" s="152"/>
      <c r="AC29" s="36" t="s">
        <v>17</v>
      </c>
      <c r="AD29" s="3">
        <v>77</v>
      </c>
      <c r="AE29" s="37">
        <f>AE9/Energy!AC9</f>
        <v>1.0210956250789505</v>
      </c>
      <c r="AF29" s="3">
        <v>137</v>
      </c>
      <c r="AG29" s="37">
        <f>AG9/Energy!AE9</f>
        <v>1.1605517896236119</v>
      </c>
      <c r="AH29" s="152"/>
      <c r="AI29" s="159"/>
      <c r="AJ29" s="167"/>
      <c r="AK29" s="159"/>
      <c r="AL29" s="167"/>
      <c r="AM29" s="152"/>
      <c r="AN29" s="152"/>
      <c r="AO29" s="162"/>
    </row>
    <row r="30" spans="1:45" x14ac:dyDescent="0.3">
      <c r="I30" s="152"/>
      <c r="J30" s="152"/>
      <c r="K30" s="152"/>
      <c r="L30" s="152"/>
      <c r="M30" s="152"/>
      <c r="N30" s="152" t="s">
        <v>248</v>
      </c>
      <c r="O30" s="152">
        <v>350</v>
      </c>
      <c r="P30" s="162">
        <f>P10/Energy!N10</f>
        <v>1.1520508491409274</v>
      </c>
      <c r="Q30" s="152">
        <v>394</v>
      </c>
      <c r="R30" s="162">
        <f>R10/Energy!P10</f>
        <v>1.2755779962795641</v>
      </c>
      <c r="S30" s="152" t="s">
        <v>201</v>
      </c>
      <c r="T30" s="152">
        <v>136</v>
      </c>
      <c r="U30" s="162">
        <f>U10/Energy!S10</f>
        <v>1.0434782608695652</v>
      </c>
      <c r="V30" s="152">
        <v>169</v>
      </c>
      <c r="W30" s="162">
        <f>W10/Energy!U10</f>
        <v>1.1904761904761905</v>
      </c>
      <c r="X30" s="152" t="s">
        <v>192</v>
      </c>
      <c r="Y30" s="152">
        <v>183</v>
      </c>
      <c r="Z30" s="152">
        <v>1.3</v>
      </c>
      <c r="AA30" s="152">
        <v>247</v>
      </c>
      <c r="AB30" s="152">
        <v>1.54</v>
      </c>
      <c r="AC30" s="36" t="s">
        <v>18</v>
      </c>
      <c r="AD30" s="3">
        <v>85</v>
      </c>
      <c r="AE30" s="37">
        <f>AE10/Energy!AC10</f>
        <v>1.1391242691587917</v>
      </c>
      <c r="AF30" s="3">
        <v>158</v>
      </c>
      <c r="AG30" s="37">
        <f>AG10/Energy!AE10</f>
        <v>1.1315918634454927</v>
      </c>
      <c r="AH30" s="152"/>
      <c r="AI30" s="159"/>
      <c r="AJ30" s="167"/>
      <c r="AK30" s="159"/>
      <c r="AL30" s="167"/>
      <c r="AM30" s="152"/>
      <c r="AN30" s="152"/>
      <c r="AO30" s="162"/>
    </row>
    <row r="31" spans="1:45" x14ac:dyDescent="0.3">
      <c r="I31" s="152"/>
      <c r="J31" s="152"/>
      <c r="K31" s="152"/>
      <c r="L31" s="152"/>
      <c r="M31" s="152"/>
      <c r="N31" s="152"/>
      <c r="O31" s="152"/>
      <c r="P31" s="162"/>
      <c r="Q31" s="152"/>
      <c r="R31" s="162"/>
      <c r="S31" s="152"/>
      <c r="T31" s="152"/>
      <c r="U31" s="162"/>
      <c r="V31" s="152"/>
      <c r="W31" s="162"/>
      <c r="X31" s="152"/>
      <c r="Y31" s="152"/>
      <c r="Z31" s="152"/>
      <c r="AA31" s="152"/>
      <c r="AB31" s="152"/>
      <c r="AC31" s="36" t="s">
        <v>19</v>
      </c>
      <c r="AD31" s="3">
        <v>84</v>
      </c>
      <c r="AE31" s="37">
        <f>AE11/Energy!AC11</f>
        <v>1.0407030527289549</v>
      </c>
      <c r="AF31" s="3">
        <v>160</v>
      </c>
      <c r="AG31" s="37">
        <f>AG11/Energy!AE11</f>
        <v>1.2612787426021153</v>
      </c>
      <c r="AH31" s="152" t="s">
        <v>208</v>
      </c>
      <c r="AI31" s="159">
        <v>157</v>
      </c>
      <c r="AJ31" s="167">
        <f>AJ11/Energy!AH11</f>
        <v>1.1419724390510109</v>
      </c>
      <c r="AK31" s="159">
        <v>181</v>
      </c>
      <c r="AL31" s="167">
        <f>AL11/Energy!AJ11</f>
        <v>1.4022500816421157</v>
      </c>
      <c r="AM31" s="158" t="s">
        <v>208</v>
      </c>
      <c r="AN31" s="152">
        <v>692</v>
      </c>
      <c r="AO31" s="162">
        <f>AO11/Energy!AM11</f>
        <v>1.6739634303373681</v>
      </c>
    </row>
    <row r="32" spans="1:45" x14ac:dyDescent="0.3">
      <c r="I32" s="152"/>
      <c r="J32" s="152"/>
      <c r="K32" s="152"/>
      <c r="L32" s="152"/>
      <c r="M32" s="152"/>
      <c r="N32" s="152"/>
      <c r="O32" s="152"/>
      <c r="P32" s="162"/>
      <c r="Q32" s="152"/>
      <c r="R32" s="162"/>
      <c r="S32" s="152" t="s">
        <v>202</v>
      </c>
      <c r="T32" s="152">
        <v>179</v>
      </c>
      <c r="U32" s="162">
        <f>U12/Energy!S12</f>
        <v>1.0849056603773586</v>
      </c>
      <c r="V32" s="152">
        <v>256</v>
      </c>
      <c r="W32" s="162">
        <f>W12/Energy!U12</f>
        <v>1.2345679012345681</v>
      </c>
      <c r="X32" s="152"/>
      <c r="Y32" s="152"/>
      <c r="Z32" s="152"/>
      <c r="AA32" s="152"/>
      <c r="AB32" s="152"/>
      <c r="AC32" s="36" t="s">
        <v>20</v>
      </c>
      <c r="AD32" s="3">
        <v>69</v>
      </c>
      <c r="AE32" s="37">
        <f>AE12/Energy!AC12</f>
        <v>0.9868949530651121</v>
      </c>
      <c r="AF32" s="3">
        <v>167</v>
      </c>
      <c r="AG32" s="37">
        <f>AG12/Energy!AE12</f>
        <v>1.1761385020700037</v>
      </c>
      <c r="AH32" s="152"/>
      <c r="AI32" s="159"/>
      <c r="AJ32" s="167"/>
      <c r="AK32" s="159"/>
      <c r="AL32" s="167"/>
      <c r="AM32" s="158"/>
      <c r="AN32" s="152"/>
      <c r="AO32" s="162"/>
    </row>
    <row r="33" spans="1:45" x14ac:dyDescent="0.3">
      <c r="I33" s="152" t="s">
        <v>182</v>
      </c>
      <c r="J33" s="152">
        <v>308</v>
      </c>
      <c r="K33" s="152">
        <v>1.3</v>
      </c>
      <c r="L33" s="152">
        <v>317</v>
      </c>
      <c r="M33" s="152">
        <v>1.4</v>
      </c>
      <c r="N33" s="152"/>
      <c r="O33" s="152"/>
      <c r="P33" s="162"/>
      <c r="Q33" s="152"/>
      <c r="R33" s="162"/>
      <c r="S33" s="152"/>
      <c r="T33" s="152"/>
      <c r="U33" s="162"/>
      <c r="V33" s="152"/>
      <c r="W33" s="162"/>
      <c r="X33" s="152" t="s">
        <v>182</v>
      </c>
      <c r="Y33" s="152">
        <v>308</v>
      </c>
      <c r="Z33" s="152">
        <v>1.43</v>
      </c>
      <c r="AA33" s="152">
        <v>358</v>
      </c>
      <c r="AB33" s="152">
        <v>1.64</v>
      </c>
      <c r="AC33" s="36" t="s">
        <v>21</v>
      </c>
      <c r="AD33" s="3">
        <v>67</v>
      </c>
      <c r="AE33" s="37">
        <f>AE13/Energy!AC13</f>
        <v>1.1107511454621188</v>
      </c>
      <c r="AF33" s="3">
        <v>168</v>
      </c>
      <c r="AG33" s="37">
        <f>AG13/Energy!AE13</f>
        <v>1.2564837784722447</v>
      </c>
      <c r="AH33" s="152"/>
      <c r="AI33" s="159"/>
      <c r="AJ33" s="167"/>
      <c r="AK33" s="159"/>
      <c r="AL33" s="167"/>
      <c r="AM33" s="158"/>
      <c r="AN33" s="152"/>
      <c r="AO33" s="162"/>
    </row>
    <row r="34" spans="1:45" x14ac:dyDescent="0.3">
      <c r="I34" s="152"/>
      <c r="J34" s="152"/>
      <c r="K34" s="152"/>
      <c r="L34" s="152"/>
      <c r="M34" s="152"/>
      <c r="N34" s="152"/>
      <c r="O34" s="152"/>
      <c r="P34" s="162"/>
      <c r="Q34" s="152"/>
      <c r="R34" s="162"/>
      <c r="S34" s="152" t="s">
        <v>203</v>
      </c>
      <c r="T34" s="152">
        <v>192</v>
      </c>
      <c r="U34" s="162">
        <f>U14/Energy!S14</f>
        <v>1.1538461538461537</v>
      </c>
      <c r="V34" s="152">
        <v>193</v>
      </c>
      <c r="W34" s="162">
        <f>W14/Energy!U14</f>
        <v>1.2658227848101264</v>
      </c>
      <c r="X34" s="152"/>
      <c r="Y34" s="152"/>
      <c r="Z34" s="152"/>
      <c r="AA34" s="152"/>
      <c r="AB34" s="152"/>
      <c r="AC34" s="36" t="s">
        <v>22</v>
      </c>
      <c r="AD34" s="3">
        <v>73</v>
      </c>
      <c r="AE34" s="37">
        <f>AE14/Energy!AC14</f>
        <v>1.161361611924816</v>
      </c>
      <c r="AF34" s="3">
        <v>136</v>
      </c>
      <c r="AG34" s="37">
        <f>AG14/Energy!AE14</f>
        <v>1.2422953796167997</v>
      </c>
      <c r="AH34" s="158" t="s">
        <v>209</v>
      </c>
      <c r="AI34" s="159">
        <v>149</v>
      </c>
      <c r="AJ34" s="167">
        <f>AJ14/Energy!AH14</f>
        <v>1.085910490612251</v>
      </c>
      <c r="AK34" s="159">
        <v>200</v>
      </c>
      <c r="AL34" s="167">
        <f>AL14/Energy!AJ14</f>
        <v>2.0394180980381189</v>
      </c>
      <c r="AM34" s="152" t="s">
        <v>209</v>
      </c>
      <c r="AN34" s="152">
        <v>749</v>
      </c>
      <c r="AO34" s="162">
        <f>AO14/Energy!AM14</f>
        <v>1.557632398753894</v>
      </c>
    </row>
    <row r="35" spans="1:45" x14ac:dyDescent="0.3">
      <c r="I35" s="152"/>
      <c r="J35" s="152"/>
      <c r="K35" s="152"/>
      <c r="L35" s="152"/>
      <c r="M35" s="152"/>
      <c r="N35" s="152"/>
      <c r="O35" s="152"/>
      <c r="P35" s="162"/>
      <c r="Q35" s="152"/>
      <c r="R35" s="162"/>
      <c r="S35" s="152"/>
      <c r="T35" s="152"/>
      <c r="U35" s="162"/>
      <c r="V35" s="152"/>
      <c r="W35" s="162"/>
      <c r="X35" s="152"/>
      <c r="Y35" s="152"/>
      <c r="Z35" s="152"/>
      <c r="AA35" s="152"/>
      <c r="AB35" s="152"/>
      <c r="AC35" s="36" t="s">
        <v>23</v>
      </c>
      <c r="AD35" s="3">
        <v>75</v>
      </c>
      <c r="AE35" s="37">
        <f>AE15/Energy!AC15</f>
        <v>1.1208303891230718</v>
      </c>
      <c r="AF35" s="3">
        <v>160</v>
      </c>
      <c r="AG35" s="37">
        <f>AG15/Energy!AE15</f>
        <v>1.1858509260559533</v>
      </c>
      <c r="AH35" s="158"/>
      <c r="AI35" s="159"/>
      <c r="AJ35" s="167"/>
      <c r="AK35" s="159"/>
      <c r="AL35" s="167"/>
      <c r="AM35" s="152"/>
      <c r="AN35" s="152"/>
      <c r="AO35" s="162"/>
    </row>
    <row r="36" spans="1:45" x14ac:dyDescent="0.3">
      <c r="I36" s="152"/>
      <c r="J36" s="152"/>
      <c r="K36" s="152"/>
      <c r="L36" s="152"/>
      <c r="M36" s="152"/>
      <c r="N36" s="152" t="s">
        <v>249</v>
      </c>
      <c r="O36" s="152">
        <v>151</v>
      </c>
      <c r="P36" s="162">
        <f>P16/Energy!N16</f>
        <v>1.3542981751405947</v>
      </c>
      <c r="Q36" s="152">
        <v>167</v>
      </c>
      <c r="R36" s="162">
        <f>R16/Energy!P16</f>
        <v>1.3493475682087781</v>
      </c>
      <c r="S36" s="152" t="s">
        <v>204</v>
      </c>
      <c r="T36" s="152">
        <v>217</v>
      </c>
      <c r="U36" s="162">
        <f>U16/Energy!S16</f>
        <v>1.2121212121212122</v>
      </c>
      <c r="V36" s="152">
        <v>164</v>
      </c>
      <c r="W36" s="162">
        <f>W16/Energy!U16</f>
        <v>1.3513513513513513</v>
      </c>
      <c r="X36" s="152"/>
      <c r="Y36" s="152"/>
      <c r="Z36" s="152"/>
      <c r="AA36" s="152"/>
      <c r="AB36" s="152"/>
      <c r="AC36" s="36" t="s">
        <v>24</v>
      </c>
      <c r="AD36" s="3">
        <v>85</v>
      </c>
      <c r="AE36" s="37">
        <f>AE16/Energy!AC16</f>
        <v>1.0364868033019508</v>
      </c>
      <c r="AF36" s="3">
        <v>187</v>
      </c>
      <c r="AG36" s="37">
        <f>AG16/Energy!AE16</f>
        <v>1.1382113821138211</v>
      </c>
      <c r="AH36" s="158"/>
      <c r="AI36" s="159"/>
      <c r="AJ36" s="167"/>
      <c r="AK36" s="159"/>
      <c r="AL36" s="167"/>
      <c r="AM36" s="152"/>
      <c r="AN36" s="152"/>
      <c r="AO36" s="162"/>
    </row>
    <row r="37" spans="1:45" x14ac:dyDescent="0.3">
      <c r="I37" s="152" t="s">
        <v>183</v>
      </c>
      <c r="J37" s="152">
        <v>204</v>
      </c>
      <c r="K37" s="152">
        <v>1.3</v>
      </c>
      <c r="L37" s="152">
        <v>247</v>
      </c>
      <c r="M37" s="152">
        <v>1.4</v>
      </c>
      <c r="N37" s="152"/>
      <c r="O37" s="152"/>
      <c r="P37" s="162"/>
      <c r="Q37" s="152"/>
      <c r="R37" s="162"/>
      <c r="S37" s="152"/>
      <c r="T37" s="152"/>
      <c r="U37" s="162"/>
      <c r="V37" s="152"/>
      <c r="W37" s="162"/>
      <c r="X37" s="152" t="s">
        <v>193</v>
      </c>
      <c r="Y37" s="152">
        <v>169</v>
      </c>
      <c r="Z37" s="152">
        <v>1.63</v>
      </c>
      <c r="AA37" s="152">
        <v>198</v>
      </c>
      <c r="AB37" s="152">
        <v>1.68</v>
      </c>
      <c r="AC37" s="36" t="s">
        <v>25</v>
      </c>
      <c r="AD37" s="3">
        <v>83</v>
      </c>
      <c r="AE37" s="37">
        <f>AE17/Energy!AC17</f>
        <v>1.0138343471676805</v>
      </c>
      <c r="AF37" s="3">
        <v>194</v>
      </c>
      <c r="AG37" s="37">
        <f>AG17/Energy!AE17</f>
        <v>1.1609784026209484</v>
      </c>
      <c r="AM37" s="152" t="s">
        <v>210</v>
      </c>
      <c r="AN37" s="152">
        <v>300</v>
      </c>
      <c r="AO37" s="162">
        <f>AO17/Energy!AM17</f>
        <v>1.5676321289937294</v>
      </c>
    </row>
    <row r="38" spans="1:45" x14ac:dyDescent="0.3">
      <c r="I38" s="152"/>
      <c r="J38" s="152"/>
      <c r="K38" s="152"/>
      <c r="L38" s="152"/>
      <c r="M38" s="152"/>
      <c r="N38" s="152"/>
      <c r="O38" s="152"/>
      <c r="P38" s="162"/>
      <c r="Q38" s="152"/>
      <c r="R38" s="162"/>
      <c r="S38" s="3"/>
      <c r="T38" s="3"/>
      <c r="U38" s="37"/>
      <c r="V38" s="3"/>
      <c r="W38" s="37"/>
      <c r="X38" s="152"/>
      <c r="Y38" s="152"/>
      <c r="Z38" s="152"/>
      <c r="AA38" s="152"/>
      <c r="AB38" s="152"/>
      <c r="AC38" s="36" t="s">
        <v>26</v>
      </c>
      <c r="AD38" s="3">
        <v>74</v>
      </c>
      <c r="AE38" s="37">
        <f>AE18/Energy!AC18</f>
        <v>1.0834808805264131</v>
      </c>
      <c r="AF38" s="3">
        <v>147</v>
      </c>
      <c r="AG38" s="37">
        <f>AG18/Energy!AE18</f>
        <v>1.1902400317397339</v>
      </c>
      <c r="AM38" s="152"/>
      <c r="AN38" s="152"/>
      <c r="AO38" s="162"/>
    </row>
    <row r="39" spans="1:45" x14ac:dyDescent="0.3">
      <c r="A39" s="53" t="s">
        <v>34</v>
      </c>
      <c r="B39" s="53"/>
      <c r="C39" s="16"/>
      <c r="D39" s="16"/>
      <c r="E39" s="16"/>
      <c r="F39" s="16"/>
      <c r="G39" s="16"/>
      <c r="H39" s="16"/>
      <c r="I39" s="56"/>
      <c r="J39" s="56"/>
      <c r="K39" s="56">
        <v>1.3</v>
      </c>
      <c r="L39" s="56"/>
      <c r="M39" s="56">
        <v>1.4</v>
      </c>
      <c r="N39" s="56"/>
      <c r="O39" s="59">
        <v>632</v>
      </c>
      <c r="P39" s="57">
        <f>P19/Energy!N19</f>
        <v>1.165946326263946</v>
      </c>
      <c r="Q39" s="59">
        <v>680</v>
      </c>
      <c r="R39" s="57">
        <f>R19/Energy!P19</f>
        <v>1.268727223646916</v>
      </c>
      <c r="S39" s="56"/>
      <c r="T39" s="56"/>
      <c r="U39" s="57"/>
      <c r="V39" s="56"/>
      <c r="W39" s="57"/>
      <c r="X39" s="56"/>
      <c r="Y39" s="56">
        <v>792</v>
      </c>
      <c r="Z39" s="56">
        <v>1.43</v>
      </c>
      <c r="AA39" s="56">
        <v>1005</v>
      </c>
      <c r="AB39" s="56">
        <v>1.58</v>
      </c>
      <c r="AC39" s="56"/>
      <c r="AD39" s="56">
        <f>SUM(AD28:AD38)</f>
        <v>907</v>
      </c>
      <c r="AE39" s="57">
        <f>(AD28*AE28+AD29*AE29+AD30*AE30+AD31*AE31+AD32*AE32+AD33*AE33+AD34*AE34+AD35*AE35+AD36*AE36+AD37*AE37+AD38*AE38)/SUM(AD28:AD38)</f>
        <v>1.0798984448841005</v>
      </c>
      <c r="AF39" s="56">
        <f>SUM(AF28:AF38)</f>
        <v>1806</v>
      </c>
      <c r="AG39" s="57">
        <f>(AF28*AG28+AF29*AG29+AF30*AG30+AF31*AG31+AF32*AG32+AF33*AG33+AF34*AG34+AF35*AG35+AF36*AG36+AF37*AG37+AF38*AG38)/SUM(AF28:AF38)</f>
        <v>1.1895107121721744</v>
      </c>
      <c r="AH39" s="16"/>
      <c r="AI39" s="16"/>
      <c r="AJ39" s="28"/>
      <c r="AK39" s="16"/>
      <c r="AL39" s="16"/>
      <c r="AM39" s="56"/>
      <c r="AN39" s="56">
        <v>1044</v>
      </c>
      <c r="AO39" s="57">
        <f>AO19/Energy!AM19</f>
        <v>1.516804888694893</v>
      </c>
      <c r="AP39" s="16">
        <v>1469</v>
      </c>
      <c r="AQ39" s="28">
        <f>AQ19/Energy!AO19</f>
        <v>1.6977669011930252</v>
      </c>
      <c r="AR39" s="12"/>
      <c r="AS39" s="8"/>
    </row>
    <row r="40" spans="1:45" s="12" customFormat="1" x14ac:dyDescent="0.3">
      <c r="M40" s="8"/>
      <c r="P40" s="8"/>
      <c r="Q40" s="8"/>
      <c r="R40" s="8"/>
      <c r="U40" s="8"/>
      <c r="V40" s="43"/>
      <c r="W40" s="8"/>
      <c r="Z40" s="66"/>
      <c r="AB40" s="66"/>
      <c r="AJ40" s="8"/>
      <c r="AL40" s="8"/>
      <c r="AS40" s="8"/>
    </row>
    <row r="41" spans="1:45" x14ac:dyDescent="0.3">
      <c r="AR41" s="12"/>
      <c r="AS41" s="8"/>
    </row>
    <row r="42" spans="1:45" x14ac:dyDescent="0.3">
      <c r="A42" s="68" t="s">
        <v>75</v>
      </c>
      <c r="B42" s="3"/>
      <c r="C42" s="3"/>
      <c r="D42" s="152" t="s">
        <v>1</v>
      </c>
      <c r="E42" s="152"/>
      <c r="F42" s="152"/>
      <c r="G42" s="152"/>
      <c r="H42" s="152"/>
      <c r="I42" s="152" t="s">
        <v>2</v>
      </c>
      <c r="J42" s="152"/>
      <c r="K42" s="152"/>
      <c r="L42" s="152"/>
      <c r="M42" s="152"/>
      <c r="N42" s="152" t="s">
        <v>3</v>
      </c>
      <c r="O42" s="152"/>
      <c r="P42" s="152"/>
      <c r="Q42" s="152"/>
      <c r="R42" s="152"/>
      <c r="S42" s="152" t="s">
        <v>4</v>
      </c>
      <c r="T42" s="152"/>
      <c r="U42" s="152"/>
      <c r="V42" s="152"/>
      <c r="W42" s="152"/>
      <c r="X42" s="152" t="s">
        <v>5</v>
      </c>
      <c r="Y42" s="152"/>
      <c r="Z42" s="152"/>
      <c r="AA42" s="152"/>
      <c r="AB42" s="152"/>
      <c r="AC42" s="152" t="s">
        <v>6</v>
      </c>
      <c r="AD42" s="152"/>
      <c r="AE42" s="152"/>
      <c r="AF42" s="152"/>
      <c r="AG42" s="152"/>
      <c r="AH42" s="152" t="s">
        <v>7</v>
      </c>
      <c r="AI42" s="152"/>
      <c r="AJ42" s="152"/>
      <c r="AK42" s="152"/>
      <c r="AL42" s="152"/>
      <c r="AM42" s="152" t="s">
        <v>8</v>
      </c>
      <c r="AN42" s="152"/>
      <c r="AO42" s="152"/>
      <c r="AP42" s="152"/>
      <c r="AQ42" s="152"/>
    </row>
    <row r="43" spans="1:45" x14ac:dyDescent="0.3">
      <c r="A43" s="3"/>
      <c r="B43" s="3"/>
      <c r="C43" s="3"/>
      <c r="D43" s="3" t="s">
        <v>37</v>
      </c>
      <c r="E43" s="3" t="s">
        <v>11</v>
      </c>
      <c r="F43" s="3" t="s">
        <v>27</v>
      </c>
      <c r="G43" s="3" t="s">
        <v>11</v>
      </c>
      <c r="H43" s="3" t="s">
        <v>28</v>
      </c>
      <c r="I43" s="3" t="s">
        <v>37</v>
      </c>
      <c r="J43" s="3" t="s">
        <v>11</v>
      </c>
      <c r="K43" s="3" t="s">
        <v>27</v>
      </c>
      <c r="L43" s="3" t="s">
        <v>11</v>
      </c>
      <c r="M43" s="3" t="s">
        <v>28</v>
      </c>
      <c r="N43" s="3" t="s">
        <v>37</v>
      </c>
      <c r="O43" s="3" t="s">
        <v>11</v>
      </c>
      <c r="P43" s="3" t="s">
        <v>27</v>
      </c>
      <c r="Q43" s="3" t="s">
        <v>11</v>
      </c>
      <c r="R43" s="3" t="s">
        <v>28</v>
      </c>
      <c r="S43" s="3" t="s">
        <v>37</v>
      </c>
      <c r="T43" s="3" t="s">
        <v>11</v>
      </c>
      <c r="U43" s="3" t="s">
        <v>27</v>
      </c>
      <c r="V43" s="3" t="s">
        <v>11</v>
      </c>
      <c r="W43" s="3" t="s">
        <v>28</v>
      </c>
      <c r="X43" s="3" t="s">
        <v>37</v>
      </c>
      <c r="Y43" s="3" t="s">
        <v>11</v>
      </c>
      <c r="Z43" s="3" t="s">
        <v>27</v>
      </c>
      <c r="AA43" s="3" t="s">
        <v>11</v>
      </c>
      <c r="AB43" s="3" t="s">
        <v>28</v>
      </c>
      <c r="AC43" s="55" t="s">
        <v>37</v>
      </c>
      <c r="AD43" s="55" t="s">
        <v>11</v>
      </c>
      <c r="AE43" s="55" t="s">
        <v>27</v>
      </c>
      <c r="AF43" s="55" t="s">
        <v>11</v>
      </c>
      <c r="AG43" s="55" t="s">
        <v>28</v>
      </c>
      <c r="AH43" s="3" t="s">
        <v>37</v>
      </c>
      <c r="AI43" s="3" t="s">
        <v>11</v>
      </c>
      <c r="AJ43" s="3" t="s">
        <v>27</v>
      </c>
      <c r="AK43" s="3" t="s">
        <v>11</v>
      </c>
      <c r="AL43" s="3" t="s">
        <v>28</v>
      </c>
      <c r="AM43" s="55" t="s">
        <v>37</v>
      </c>
      <c r="AN43" s="55" t="s">
        <v>11</v>
      </c>
      <c r="AO43" s="55" t="s">
        <v>27</v>
      </c>
      <c r="AP43" s="55" t="s">
        <v>11</v>
      </c>
      <c r="AQ43" s="3" t="s">
        <v>28</v>
      </c>
    </row>
    <row r="44" spans="1:45" x14ac:dyDescent="0.3">
      <c r="AC44" s="36" t="s">
        <v>12</v>
      </c>
      <c r="AD44" s="3">
        <v>277</v>
      </c>
      <c r="AE44" s="37">
        <f>AE3/Energy!AC23*1000</f>
        <v>3.9776692254012564</v>
      </c>
      <c r="AF44" s="3">
        <v>302</v>
      </c>
      <c r="AG44" s="37">
        <f>AG3/Energy!AE23*1000</f>
        <v>3.8644470868014271</v>
      </c>
      <c r="AM44" s="3"/>
      <c r="AN44" s="3" t="s">
        <v>212</v>
      </c>
      <c r="AO44" s="3" t="s">
        <v>211</v>
      </c>
      <c r="AP44" s="3" t="s">
        <v>217</v>
      </c>
    </row>
    <row r="45" spans="1:45" x14ac:dyDescent="0.3">
      <c r="AC45" s="36" t="s">
        <v>13</v>
      </c>
      <c r="AD45" s="3">
        <v>168</v>
      </c>
      <c r="AE45" s="37">
        <f>AE4/Energy!AC24*1000</f>
        <v>3.8791454952739985</v>
      </c>
      <c r="AF45" s="3">
        <v>179</v>
      </c>
      <c r="AG45" s="37">
        <f>AG4/Energy!AE24*1000</f>
        <v>3.9689922480620154</v>
      </c>
      <c r="AM45" s="39" t="s">
        <v>214</v>
      </c>
      <c r="AN45" s="3">
        <v>1503</v>
      </c>
      <c r="AO45" s="50">
        <f>AO4/Energy!AM24*1000</f>
        <v>5.131964809384165</v>
      </c>
      <c r="AP45" s="163">
        <f>AP4/Energy!AN24*1000</f>
        <v>5.1683418465425381</v>
      </c>
      <c r="AQ45" s="6"/>
      <c r="AR45" s="6"/>
    </row>
    <row r="46" spans="1:45" x14ac:dyDescent="0.3">
      <c r="AC46" s="36" t="s">
        <v>14</v>
      </c>
      <c r="AD46" s="3">
        <v>93</v>
      </c>
      <c r="AE46" s="37">
        <f>AE5/Energy!AC25*1000</f>
        <v>4.2647132607495868</v>
      </c>
      <c r="AF46" s="3">
        <v>89</v>
      </c>
      <c r="AG46" s="37">
        <f>AG5/Energy!AE25*1000</f>
        <v>3.9957545108322408</v>
      </c>
      <c r="AM46" s="40" t="s">
        <v>215</v>
      </c>
      <c r="AN46" s="3">
        <v>1620</v>
      </c>
      <c r="AO46" s="50">
        <f>AO5/Energy!AM25*1000</f>
        <v>5.1069853541678016</v>
      </c>
      <c r="AP46" s="163"/>
      <c r="AQ46" s="6"/>
      <c r="AR46" s="6"/>
    </row>
    <row r="47" spans="1:45" x14ac:dyDescent="0.3">
      <c r="AC47" s="36" t="s">
        <v>15</v>
      </c>
      <c r="AD47" s="3">
        <v>80</v>
      </c>
      <c r="AE47" s="37">
        <f>AE6/Energy!AC26*1000</f>
        <v>3.9252419822472016</v>
      </c>
      <c r="AF47" s="3">
        <v>117</v>
      </c>
      <c r="AG47" s="37">
        <f>AG6/Energy!AE26*1000</f>
        <v>4.973221117061974</v>
      </c>
      <c r="AM47" s="3" t="s">
        <v>216</v>
      </c>
      <c r="AN47" s="3">
        <v>1500</v>
      </c>
      <c r="AO47" s="50">
        <f>AO6/Energy!AM26*1000</f>
        <v>5.2570681155045778</v>
      </c>
      <c r="AP47" s="163"/>
      <c r="AQ47" s="43"/>
      <c r="AR47" s="43"/>
    </row>
    <row r="48" spans="1:45" x14ac:dyDescent="0.3">
      <c r="R48" s="5"/>
      <c r="AC48" s="4"/>
      <c r="AE48" s="5"/>
      <c r="AG48" s="5"/>
      <c r="AM48" s="3"/>
      <c r="AN48" s="3" t="s">
        <v>212</v>
      </c>
      <c r="AO48" s="3" t="s">
        <v>211</v>
      </c>
      <c r="AP48" s="3"/>
    </row>
    <row r="49" spans="1:45" x14ac:dyDescent="0.3">
      <c r="I49" s="3" t="s">
        <v>16</v>
      </c>
      <c r="J49" s="3">
        <v>47</v>
      </c>
      <c r="K49" s="37">
        <f>K8/Energy!I28*1000</f>
        <v>5.4168267383787931</v>
      </c>
      <c r="L49" s="3">
        <v>52</v>
      </c>
      <c r="M49" s="37">
        <f>M8/Energy!K28*1000</f>
        <v>6.0587882423515289</v>
      </c>
      <c r="N49" s="152" t="s">
        <v>191</v>
      </c>
      <c r="O49" s="152">
        <v>131</v>
      </c>
      <c r="P49" s="162">
        <f>P8/Energy!N28*1000</f>
        <v>4.4022770398481974</v>
      </c>
      <c r="Q49" s="152">
        <v>119</v>
      </c>
      <c r="R49" s="162">
        <f>R8/Energy!P28*1000</f>
        <v>4.7493403693931393</v>
      </c>
      <c r="X49" s="152" t="s">
        <v>191</v>
      </c>
      <c r="Y49" s="152">
        <v>132</v>
      </c>
      <c r="Z49" s="162">
        <f>Z8/Energy!X28*1000</f>
        <v>5.7435440783615315</v>
      </c>
      <c r="AA49" s="152">
        <v>202</v>
      </c>
      <c r="AB49" s="162">
        <f>AB8/Energy!Z28*1000</f>
        <v>5.8273776800439805</v>
      </c>
      <c r="AC49" s="36" t="s">
        <v>16</v>
      </c>
      <c r="AD49" s="3">
        <v>135</v>
      </c>
      <c r="AE49" s="37">
        <f>AE8/Energy!AC28*1000</f>
        <v>4.7291487532244192</v>
      </c>
      <c r="AF49" s="3">
        <v>192</v>
      </c>
      <c r="AG49" s="42">
        <f>AG8/Energy!AE28*1000</f>
        <v>4.9852289512555394</v>
      </c>
      <c r="AH49" s="152" t="s">
        <v>207</v>
      </c>
      <c r="AI49" s="159">
        <v>164</v>
      </c>
      <c r="AJ49" s="167">
        <f>AJ8/Energy!AH28*1000</f>
        <v>4.2800956273617645</v>
      </c>
      <c r="AK49" s="159">
        <v>160</v>
      </c>
      <c r="AL49" s="167">
        <f>AL8/Energy!AJ28*1000</f>
        <v>5.6682411781050295</v>
      </c>
      <c r="AM49" s="152" t="s">
        <v>207</v>
      </c>
      <c r="AN49" s="152">
        <v>772</v>
      </c>
      <c r="AO49" s="162">
        <f>AO8/Energy!AM28*1000</f>
        <v>6.7148760330578519</v>
      </c>
    </row>
    <row r="50" spans="1:45" x14ac:dyDescent="0.3">
      <c r="I50" s="152" t="s">
        <v>181</v>
      </c>
      <c r="J50" s="152">
        <v>221</v>
      </c>
      <c r="K50" s="162">
        <f>K9/Energy!I29*1000</f>
        <v>5.06434205064342</v>
      </c>
      <c r="L50" s="152">
        <v>259</v>
      </c>
      <c r="M50" s="162">
        <f>M9/Energy!K29*1000</f>
        <v>5.6338028169014089</v>
      </c>
      <c r="N50" s="152"/>
      <c r="O50" s="152"/>
      <c r="P50" s="162"/>
      <c r="Q50" s="152"/>
      <c r="R50" s="162"/>
      <c r="X50" s="152"/>
      <c r="Y50" s="152"/>
      <c r="Z50" s="162"/>
      <c r="AA50" s="152"/>
      <c r="AB50" s="162"/>
      <c r="AC50" s="36" t="s">
        <v>17</v>
      </c>
      <c r="AD50" s="3">
        <v>77</v>
      </c>
      <c r="AE50" s="37">
        <f>AE9/Energy!AC29*1000</f>
        <v>4.2598041368407182</v>
      </c>
      <c r="AF50" s="3">
        <v>137</v>
      </c>
      <c r="AG50" s="42">
        <f>AG9/Energy!AE29*1000</f>
        <v>4.8407503162990269</v>
      </c>
      <c r="AH50" s="152"/>
      <c r="AI50" s="159"/>
      <c r="AJ50" s="167"/>
      <c r="AK50" s="159"/>
      <c r="AL50" s="167"/>
      <c r="AM50" s="152"/>
      <c r="AN50" s="152"/>
      <c r="AO50" s="162"/>
    </row>
    <row r="51" spans="1:45" x14ac:dyDescent="0.3">
      <c r="I51" s="152"/>
      <c r="J51" s="152"/>
      <c r="K51" s="162"/>
      <c r="L51" s="152"/>
      <c r="M51" s="162"/>
      <c r="N51" s="152" t="s">
        <v>248</v>
      </c>
      <c r="O51" s="152">
        <v>350</v>
      </c>
      <c r="P51" s="162">
        <f>P10/Energy!N30*1000</f>
        <v>4.8293089092422976</v>
      </c>
      <c r="Q51" s="152">
        <v>394</v>
      </c>
      <c r="R51" s="162">
        <f>R10/Energy!P30*1000</f>
        <v>5.3481894150417828</v>
      </c>
      <c r="X51" s="152" t="s">
        <v>192</v>
      </c>
      <c r="Y51" s="152">
        <v>183</v>
      </c>
      <c r="Z51" s="162">
        <f>Z10/Energy!X30*1000</f>
        <v>5.4630815194195481</v>
      </c>
      <c r="AA51" s="152">
        <v>247</v>
      </c>
      <c r="AB51" s="162">
        <f>AB10/Energy!Z30*1000</f>
        <v>6.4285714285714288</v>
      </c>
      <c r="AC51" s="36" t="s">
        <v>18</v>
      </c>
      <c r="AD51" s="3">
        <v>85</v>
      </c>
      <c r="AE51" s="37">
        <f>AE10/Energy!AC30*1000</f>
        <v>4.7612107078657138</v>
      </c>
      <c r="AF51" s="3">
        <v>158</v>
      </c>
      <c r="AG51" s="42">
        <f>AG10/Energy!AE30*1000</f>
        <v>4.7105561861521004</v>
      </c>
      <c r="AH51" s="152"/>
      <c r="AI51" s="159"/>
      <c r="AJ51" s="167"/>
      <c r="AK51" s="159"/>
      <c r="AL51" s="167"/>
      <c r="AM51" s="152"/>
      <c r="AN51" s="152"/>
      <c r="AO51" s="162"/>
    </row>
    <row r="52" spans="1:45" x14ac:dyDescent="0.3">
      <c r="I52" s="152"/>
      <c r="J52" s="152"/>
      <c r="K52" s="162"/>
      <c r="L52" s="152"/>
      <c r="M52" s="162"/>
      <c r="N52" s="152"/>
      <c r="O52" s="152"/>
      <c r="P52" s="162"/>
      <c r="Q52" s="152"/>
      <c r="R52" s="162"/>
      <c r="X52" s="152"/>
      <c r="Y52" s="152"/>
      <c r="Z52" s="162"/>
      <c r="AA52" s="152"/>
      <c r="AB52" s="162"/>
      <c r="AC52" s="36" t="s">
        <v>19</v>
      </c>
      <c r="AD52" s="3">
        <v>84</v>
      </c>
      <c r="AE52" s="37">
        <f>AE11/Energy!AC31*1000</f>
        <v>4.3436293436293445</v>
      </c>
      <c r="AF52" s="3">
        <v>160</v>
      </c>
      <c r="AG52" s="42">
        <f>AG11/Energy!AE31*1000</f>
        <v>5.2592036063110443</v>
      </c>
      <c r="AH52" s="152" t="s">
        <v>208</v>
      </c>
      <c r="AI52" s="159">
        <v>157</v>
      </c>
      <c r="AJ52" s="167">
        <f>AJ11/Energy!AH31*1000</f>
        <v>4.77801268498943</v>
      </c>
      <c r="AK52" s="159">
        <v>181</v>
      </c>
      <c r="AL52" s="167">
        <f>AL11/Energy!AJ31*1000</f>
        <v>5.8670143415906137</v>
      </c>
      <c r="AM52" s="158" t="s">
        <v>208</v>
      </c>
      <c r="AN52" s="152">
        <v>692</v>
      </c>
      <c r="AO52" s="162">
        <f>AO11/Energy!AM31*1000</f>
        <v>7.0080862533692718</v>
      </c>
    </row>
    <row r="53" spans="1:45" x14ac:dyDescent="0.3">
      <c r="I53" s="152"/>
      <c r="J53" s="152"/>
      <c r="K53" s="162"/>
      <c r="L53" s="152"/>
      <c r="M53" s="162"/>
      <c r="N53" s="152"/>
      <c r="O53" s="152"/>
      <c r="P53" s="162"/>
      <c r="Q53" s="152"/>
      <c r="R53" s="162"/>
      <c r="X53" s="152"/>
      <c r="Y53" s="152"/>
      <c r="Z53" s="162"/>
      <c r="AA53" s="152"/>
      <c r="AB53" s="162"/>
      <c r="AC53" s="36" t="s">
        <v>20</v>
      </c>
      <c r="AD53" s="3">
        <v>69</v>
      </c>
      <c r="AE53" s="37">
        <f>AE12/Energy!AC32*1000</f>
        <v>4.1239090821904663</v>
      </c>
      <c r="AF53" s="3">
        <v>167</v>
      </c>
      <c r="AG53" s="42">
        <f>AG12/Energy!AE32*1000</f>
        <v>4.9064503467224911</v>
      </c>
      <c r="AH53" s="152"/>
      <c r="AI53" s="159"/>
      <c r="AJ53" s="167"/>
      <c r="AK53" s="159"/>
      <c r="AL53" s="167"/>
      <c r="AM53" s="158"/>
      <c r="AN53" s="152"/>
      <c r="AO53" s="162"/>
    </row>
    <row r="54" spans="1:45" x14ac:dyDescent="0.3">
      <c r="I54" s="152" t="s">
        <v>182</v>
      </c>
      <c r="J54" s="152">
        <v>308</v>
      </c>
      <c r="K54" s="162">
        <f>K13/Energy!I33*1000</f>
        <v>5.3308823529411766</v>
      </c>
      <c r="L54" s="152">
        <v>317</v>
      </c>
      <c r="M54" s="162">
        <f>M13/Energy!K33*1000</f>
        <v>5.9483726150392808</v>
      </c>
      <c r="N54" s="152"/>
      <c r="O54" s="152"/>
      <c r="P54" s="162"/>
      <c r="Q54" s="152"/>
      <c r="R54" s="162"/>
      <c r="X54" s="152" t="s">
        <v>182</v>
      </c>
      <c r="Y54" s="152">
        <v>308</v>
      </c>
      <c r="Z54" s="162">
        <f>Z13/Energy!X33*1000</f>
        <v>5.8562555456965395</v>
      </c>
      <c r="AA54" s="152">
        <v>358</v>
      </c>
      <c r="AB54" s="162">
        <f>AB13/Energy!Z33*1000</f>
        <v>6.8376068376068373</v>
      </c>
      <c r="AC54" s="36" t="s">
        <v>21</v>
      </c>
      <c r="AD54" s="3">
        <v>67</v>
      </c>
      <c r="AE54" s="37">
        <f>AE13/Energy!AC33*1000</f>
        <v>4.6428398703873874</v>
      </c>
      <c r="AF54" s="3">
        <v>168</v>
      </c>
      <c r="AG54" s="42">
        <f>AG13/Energy!AE33*1000</f>
        <v>5.2405267401236229</v>
      </c>
      <c r="AH54" s="152"/>
      <c r="AI54" s="159"/>
      <c r="AJ54" s="167"/>
      <c r="AK54" s="159"/>
      <c r="AL54" s="167"/>
      <c r="AM54" s="158"/>
      <c r="AN54" s="152"/>
      <c r="AO54" s="162"/>
    </row>
    <row r="55" spans="1:45" x14ac:dyDescent="0.3">
      <c r="I55" s="152"/>
      <c r="J55" s="152"/>
      <c r="K55" s="162"/>
      <c r="L55" s="152"/>
      <c r="M55" s="162"/>
      <c r="N55" s="152"/>
      <c r="O55" s="152"/>
      <c r="P55" s="162"/>
      <c r="Q55" s="152"/>
      <c r="R55" s="162"/>
      <c r="X55" s="152"/>
      <c r="Y55" s="152"/>
      <c r="Z55" s="162"/>
      <c r="AA55" s="152"/>
      <c r="AB55" s="162"/>
      <c r="AC55" s="36" t="s">
        <v>22</v>
      </c>
      <c r="AD55" s="3">
        <v>73</v>
      </c>
      <c r="AE55" s="37">
        <f>AE14/Energy!AC34*1000</f>
        <v>4.8475150602409638</v>
      </c>
      <c r="AF55" s="3">
        <v>136</v>
      </c>
      <c r="AG55" s="42">
        <f>AG14/Energy!AE34*1000</f>
        <v>5.1834130781499201</v>
      </c>
      <c r="AH55" s="158" t="s">
        <v>209</v>
      </c>
      <c r="AI55" s="159">
        <v>149</v>
      </c>
      <c r="AJ55" s="167">
        <f>AJ14/Energy!AH34*1000</f>
        <v>4.5434494927216589</v>
      </c>
      <c r="AK55" s="159">
        <v>200</v>
      </c>
      <c r="AL55" s="167">
        <f>AL14/Energy!AJ34*1000</f>
        <v>8.53292532219149</v>
      </c>
      <c r="AM55" s="152" t="s">
        <v>209</v>
      </c>
      <c r="AN55" s="152">
        <v>749</v>
      </c>
      <c r="AO55" s="162">
        <f>AO14/Energy!AM34*1000</f>
        <v>6.5229722064662505</v>
      </c>
    </row>
    <row r="56" spans="1:45" x14ac:dyDescent="0.3">
      <c r="I56" s="152"/>
      <c r="J56" s="152"/>
      <c r="K56" s="162"/>
      <c r="L56" s="152"/>
      <c r="M56" s="162"/>
      <c r="N56" s="152"/>
      <c r="O56" s="152"/>
      <c r="P56" s="162"/>
      <c r="Q56" s="152"/>
      <c r="R56" s="162"/>
      <c r="X56" s="152"/>
      <c r="Y56" s="152"/>
      <c r="Z56" s="162"/>
      <c r="AA56" s="152"/>
      <c r="AB56" s="162"/>
      <c r="AC56" s="36" t="s">
        <v>23</v>
      </c>
      <c r="AD56" s="3">
        <v>75</v>
      </c>
      <c r="AE56" s="37">
        <f>AE15/Energy!AC35*1000</f>
        <v>4.6812191522922699</v>
      </c>
      <c r="AF56" s="3">
        <v>160</v>
      </c>
      <c r="AG56" s="42">
        <f>AG15/Energy!AE35*1000</f>
        <v>4.9434109535579545</v>
      </c>
      <c r="AH56" s="158"/>
      <c r="AI56" s="159"/>
      <c r="AJ56" s="167"/>
      <c r="AK56" s="159"/>
      <c r="AL56" s="167"/>
      <c r="AM56" s="152"/>
      <c r="AN56" s="152"/>
      <c r="AO56" s="162"/>
    </row>
    <row r="57" spans="1:45" x14ac:dyDescent="0.3">
      <c r="I57" s="152"/>
      <c r="J57" s="152"/>
      <c r="K57" s="162"/>
      <c r="L57" s="152"/>
      <c r="M57" s="162"/>
      <c r="N57" s="152" t="s">
        <v>249</v>
      </c>
      <c r="O57" s="152">
        <v>151</v>
      </c>
      <c r="P57" s="162">
        <f>P16/Energy!N36*1000</f>
        <v>5.6703507928880352</v>
      </c>
      <c r="Q57" s="152">
        <v>167</v>
      </c>
      <c r="R57" s="162">
        <f>R16/Energy!P36*1000</f>
        <v>5.6521739130434785</v>
      </c>
      <c r="X57" s="152"/>
      <c r="Y57" s="152"/>
      <c r="Z57" s="162"/>
      <c r="AA57" s="152"/>
      <c r="AB57" s="162"/>
      <c r="AC57" s="36" t="s">
        <v>24</v>
      </c>
      <c r="AD57" s="3">
        <v>85</v>
      </c>
      <c r="AE57" s="37">
        <f>AE16/Energy!AC36*1000</f>
        <v>4.3269973728944526</v>
      </c>
      <c r="AF57" s="3">
        <v>187</v>
      </c>
      <c r="AG57" s="42">
        <f>AG16/Energy!AE36*1000</f>
        <v>4.7486601994437292</v>
      </c>
      <c r="AH57" s="158"/>
      <c r="AI57" s="159"/>
      <c r="AJ57" s="167"/>
      <c r="AK57" s="159"/>
      <c r="AL57" s="167"/>
      <c r="AM57" s="152"/>
      <c r="AN57" s="152"/>
      <c r="AO57" s="162"/>
    </row>
    <row r="58" spans="1:45" x14ac:dyDescent="0.3">
      <c r="I58" s="152" t="s">
        <v>183</v>
      </c>
      <c r="J58" s="152">
        <v>204</v>
      </c>
      <c r="K58" s="162">
        <f>K17/Energy!I37*1000</f>
        <v>5.1416579223504728</v>
      </c>
      <c r="L58" s="152">
        <v>247</v>
      </c>
      <c r="M58" s="162">
        <f>M17/Energy!K37*1000</f>
        <v>5.8638083228247169</v>
      </c>
      <c r="N58" s="152"/>
      <c r="O58" s="152"/>
      <c r="P58" s="162"/>
      <c r="Q58" s="152"/>
      <c r="R58" s="162"/>
      <c r="X58" s="152" t="s">
        <v>193</v>
      </c>
      <c r="Y58" s="152">
        <v>169</v>
      </c>
      <c r="Z58" s="162">
        <f>Z17/Energy!X37*1000</f>
        <v>6.7210753720595298</v>
      </c>
      <c r="AA58" s="152">
        <v>198</v>
      </c>
      <c r="AB58" s="162">
        <f>AB17/Energy!Z37*1000</f>
        <v>7.2812683499706408</v>
      </c>
      <c r="AC58" s="36" t="s">
        <v>25</v>
      </c>
      <c r="AD58" s="3">
        <v>83</v>
      </c>
      <c r="AE58" s="37">
        <f>AE17/Energy!AC37*1000</f>
        <v>4.235470726999786</v>
      </c>
      <c r="AF58" s="3">
        <v>194</v>
      </c>
      <c r="AG58" s="37">
        <f>AG17/Energy!AE37*1000</f>
        <v>4.8379614288554569</v>
      </c>
      <c r="AM58" s="152" t="s">
        <v>210</v>
      </c>
      <c r="AN58" s="152">
        <v>300</v>
      </c>
      <c r="AO58" s="162">
        <f>AO17/Energy!AM37*1000</f>
        <v>6.5625</v>
      </c>
    </row>
    <row r="59" spans="1:45" x14ac:dyDescent="0.3">
      <c r="I59" s="152"/>
      <c r="J59" s="152"/>
      <c r="K59" s="162"/>
      <c r="L59" s="152"/>
      <c r="M59" s="162"/>
      <c r="N59" s="152"/>
      <c r="O59" s="152"/>
      <c r="P59" s="162"/>
      <c r="Q59" s="152"/>
      <c r="R59" s="162"/>
      <c r="X59" s="152"/>
      <c r="Y59" s="152"/>
      <c r="Z59" s="162"/>
      <c r="AA59" s="152"/>
      <c r="AB59" s="162"/>
      <c r="AC59" s="36" t="s">
        <v>26</v>
      </c>
      <c r="AD59" s="3">
        <v>74</v>
      </c>
      <c r="AE59" s="37">
        <f>AE18/Energy!AC38*1000</f>
        <v>4.5198985778855691</v>
      </c>
      <c r="AF59" s="3">
        <v>147</v>
      </c>
      <c r="AG59" s="37">
        <f>AG18/Energy!AE38*1000</f>
        <v>4.9609140108238119</v>
      </c>
      <c r="AM59" s="152"/>
      <c r="AN59" s="152"/>
      <c r="AO59" s="162"/>
    </row>
    <row r="60" spans="1:45" x14ac:dyDescent="0.3">
      <c r="A60" s="53" t="s">
        <v>34</v>
      </c>
      <c r="B60" s="53"/>
      <c r="C60" s="16"/>
      <c r="D60" s="16"/>
      <c r="E60" s="16"/>
      <c r="F60" s="16"/>
      <c r="G60" s="16"/>
      <c r="H60" s="51"/>
      <c r="I60" s="16"/>
      <c r="J60" s="16">
        <v>780</v>
      </c>
      <c r="K60" s="28">
        <f>(J49*K49+J50*K50+J54*K54+J58*K58)/SUM(J49:J59)</f>
        <v>5.2110518343094592</v>
      </c>
      <c r="L60" s="16">
        <v>875</v>
      </c>
      <c r="M60" s="28">
        <f>(L49*M49+L50*M50+L54*M54+L58*M58)/SUM(L49:L59)</f>
        <v>5.837950506154173</v>
      </c>
      <c r="N60" s="16"/>
      <c r="O60" s="27">
        <v>632</v>
      </c>
      <c r="P60" s="28">
        <f>P19/Energy!N39*1000</f>
        <v>4.8862679022746418</v>
      </c>
      <c r="Q60" s="27">
        <v>680</v>
      </c>
      <c r="R60" s="28">
        <f>R19/Energy!P39*1000</f>
        <v>5.3197509903791742</v>
      </c>
      <c r="S60" s="64"/>
      <c r="T60" s="16"/>
      <c r="U60" s="16"/>
      <c r="V60" s="16"/>
      <c r="W60" s="51"/>
      <c r="X60" s="16"/>
      <c r="Y60" s="16">
        <v>792</v>
      </c>
      <c r="Z60" s="16"/>
      <c r="AA60" s="16">
        <v>1005</v>
      </c>
      <c r="AB60" s="16"/>
      <c r="AC60" s="16"/>
      <c r="AD60" s="16">
        <f>SUM(AD49:AD59)</f>
        <v>907</v>
      </c>
      <c r="AE60" s="28">
        <f>(AD49*AE49+AD50*AE50+AD51*AE51+AD52*AE52+AD53*AE53+AD54*AE54+AD55*AE55+AD56*AE56+AD57*AE57+AD58*AE58+AD59*AE59)/SUM(AD49:AD59)</f>
        <v>4.5098116327041158</v>
      </c>
      <c r="AF60" s="16">
        <f>SUM(AF49:AF59)</f>
        <v>1806</v>
      </c>
      <c r="AG60" s="28">
        <f>(AF49*AG49+AF50*AG50+AF51*AG51+AF52*AG52+AF53*AG53+AF54*AG54+AF55*AG55+AF56*AG56+AF57*AG57+AF58*AG58+AF59*AG59)/SUM(AF49:AF59)</f>
        <v>4.9599009811306498</v>
      </c>
      <c r="AH60" s="64"/>
      <c r="AI60" s="16"/>
      <c r="AJ60" s="28"/>
      <c r="AK60" s="16"/>
      <c r="AL60" s="16"/>
      <c r="AM60" s="56"/>
      <c r="AN60" s="56">
        <v>1044</v>
      </c>
      <c r="AO60" s="57">
        <f>AO19/Energy!AM39*1000</f>
        <v>6.3528336380255945</v>
      </c>
      <c r="AP60" s="16">
        <v>1469</v>
      </c>
      <c r="AQ60" s="28">
        <f>AQ19/Energy!AO39*1000</f>
        <v>7.1108263933376037</v>
      </c>
      <c r="AR60" t="s">
        <v>213</v>
      </c>
      <c r="AS60" s="5"/>
    </row>
    <row r="61" spans="1:45" s="12" customFormat="1" x14ac:dyDescent="0.3">
      <c r="P61" s="8"/>
      <c r="Q61" s="8"/>
      <c r="R61" s="8"/>
      <c r="Z61" s="8"/>
      <c r="AB61" s="8"/>
      <c r="AJ61" s="8"/>
      <c r="AL61" s="8"/>
      <c r="AS61" s="8"/>
    </row>
    <row r="62" spans="1:45" x14ac:dyDescent="0.3">
      <c r="AR62" s="12"/>
      <c r="AS62" s="8"/>
    </row>
    <row r="64" spans="1:45" x14ac:dyDescent="0.3">
      <c r="A64" s="68" t="s">
        <v>230</v>
      </c>
      <c r="B64" s="3"/>
      <c r="C64" s="3"/>
      <c r="D64" s="152" t="s">
        <v>1</v>
      </c>
      <c r="E64" s="152"/>
      <c r="F64" s="152"/>
      <c r="G64" s="152"/>
      <c r="H64" s="152"/>
      <c r="I64" s="152" t="s">
        <v>2</v>
      </c>
      <c r="J64" s="152"/>
      <c r="K64" s="152"/>
      <c r="L64" s="152"/>
      <c r="M64" s="152"/>
      <c r="N64" s="152" t="s">
        <v>3</v>
      </c>
      <c r="O64" s="152"/>
      <c r="P64" s="152"/>
      <c r="Q64" s="152"/>
      <c r="R64" s="152"/>
      <c r="S64" s="152" t="s">
        <v>4</v>
      </c>
      <c r="T64" s="152"/>
      <c r="U64" s="152"/>
      <c r="V64" s="152"/>
      <c r="W64" s="152"/>
      <c r="X64" s="152" t="s">
        <v>5</v>
      </c>
      <c r="Y64" s="152"/>
      <c r="Z64" s="152"/>
      <c r="AA64" s="152"/>
      <c r="AB64" s="152"/>
      <c r="AC64" s="152" t="s">
        <v>6</v>
      </c>
      <c r="AD64" s="152"/>
      <c r="AE64" s="152"/>
      <c r="AF64" s="152"/>
      <c r="AG64" s="152"/>
      <c r="AH64" s="152" t="s">
        <v>7</v>
      </c>
      <c r="AI64" s="152"/>
      <c r="AJ64" s="152"/>
      <c r="AK64" s="152"/>
      <c r="AL64" s="152"/>
      <c r="AM64" s="163" t="s">
        <v>8</v>
      </c>
      <c r="AN64" s="163"/>
      <c r="AO64" s="163"/>
      <c r="AP64" s="163"/>
      <c r="AQ64" s="163"/>
      <c r="AR64" s="43"/>
      <c r="AS64" s="43"/>
    </row>
    <row r="65" spans="1:45" x14ac:dyDescent="0.3">
      <c r="A65" s="3"/>
      <c r="B65" s="3"/>
      <c r="C65" s="3"/>
      <c r="D65" s="55" t="s">
        <v>37</v>
      </c>
      <c r="E65" s="55" t="s">
        <v>11</v>
      </c>
      <c r="F65" s="55" t="s">
        <v>27</v>
      </c>
      <c r="G65" s="55" t="s">
        <v>11</v>
      </c>
      <c r="H65" s="55" t="s">
        <v>28</v>
      </c>
      <c r="I65" s="3" t="s">
        <v>37</v>
      </c>
      <c r="J65" s="3" t="s">
        <v>11</v>
      </c>
      <c r="K65" s="3" t="s">
        <v>27</v>
      </c>
      <c r="L65" s="3" t="s">
        <v>11</v>
      </c>
      <c r="M65" s="3" t="s">
        <v>28</v>
      </c>
      <c r="N65" s="3" t="s">
        <v>37</v>
      </c>
      <c r="O65" s="3" t="s">
        <v>11</v>
      </c>
      <c r="P65" s="3" t="s">
        <v>27</v>
      </c>
      <c r="Q65" s="3" t="s">
        <v>11</v>
      </c>
      <c r="R65" s="3" t="s">
        <v>28</v>
      </c>
      <c r="S65" s="3" t="s">
        <v>37</v>
      </c>
      <c r="T65" s="3" t="s">
        <v>11</v>
      </c>
      <c r="U65" s="3" t="s">
        <v>27</v>
      </c>
      <c r="V65" s="3" t="s">
        <v>11</v>
      </c>
      <c r="W65" s="3" t="s">
        <v>28</v>
      </c>
      <c r="X65" s="3" t="s">
        <v>37</v>
      </c>
      <c r="Y65" s="3" t="s">
        <v>11</v>
      </c>
      <c r="Z65" s="3" t="s">
        <v>27</v>
      </c>
      <c r="AA65" s="3" t="s">
        <v>11</v>
      </c>
      <c r="AB65" s="3" t="s">
        <v>28</v>
      </c>
      <c r="AC65" s="55" t="s">
        <v>37</v>
      </c>
      <c r="AD65" s="55" t="s">
        <v>11</v>
      </c>
      <c r="AE65" s="55" t="s">
        <v>27</v>
      </c>
      <c r="AF65" s="55" t="s">
        <v>11</v>
      </c>
      <c r="AG65" s="55" t="s">
        <v>28</v>
      </c>
      <c r="AH65" s="3" t="s">
        <v>37</v>
      </c>
      <c r="AI65" s="3" t="s">
        <v>11</v>
      </c>
      <c r="AJ65" s="3" t="s">
        <v>27</v>
      </c>
      <c r="AK65" s="3" t="s">
        <v>11</v>
      </c>
      <c r="AL65" s="3" t="s">
        <v>28</v>
      </c>
      <c r="AM65" s="55" t="s">
        <v>37</v>
      </c>
      <c r="AN65" s="55" t="s">
        <v>11</v>
      </c>
      <c r="AO65" s="55" t="s">
        <v>27</v>
      </c>
      <c r="AP65" s="55" t="s">
        <v>11</v>
      </c>
      <c r="AQ65" s="3" t="s">
        <v>28</v>
      </c>
      <c r="AR65" s="12"/>
      <c r="AS65" s="12"/>
    </row>
    <row r="66" spans="1:45" x14ac:dyDescent="0.3">
      <c r="D66" s="25" t="s">
        <v>222</v>
      </c>
      <c r="E66" s="3">
        <v>66</v>
      </c>
      <c r="F66" s="3">
        <v>9.1999999999999993</v>
      </c>
      <c r="G66" s="3">
        <v>64</v>
      </c>
      <c r="H66" s="3">
        <v>9.3000000000000007</v>
      </c>
      <c r="AC66" s="36" t="s">
        <v>12</v>
      </c>
      <c r="AD66" s="3">
        <v>277</v>
      </c>
      <c r="AE66" s="50">
        <f>10*AE23</f>
        <v>9.5317725752508355</v>
      </c>
      <c r="AF66" s="3">
        <v>302</v>
      </c>
      <c r="AG66" s="50">
        <f>10*AG23</f>
        <v>9.2612381563012054</v>
      </c>
      <c r="AM66" s="3"/>
      <c r="AN66" s="3" t="s">
        <v>212</v>
      </c>
      <c r="AO66" s="3" t="s">
        <v>211</v>
      </c>
      <c r="AP66" s="3" t="s">
        <v>217</v>
      </c>
      <c r="AR66" s="12"/>
      <c r="AS66" s="12"/>
    </row>
    <row r="67" spans="1:45" x14ac:dyDescent="0.3">
      <c r="D67" s="26" t="s">
        <v>223</v>
      </c>
      <c r="E67" s="3">
        <v>150</v>
      </c>
      <c r="F67" s="3">
        <v>8.8000000000000007</v>
      </c>
      <c r="G67" s="3">
        <v>141</v>
      </c>
      <c r="H67" s="3">
        <v>9.5</v>
      </c>
      <c r="AC67" s="36" t="s">
        <v>13</v>
      </c>
      <c r="AD67" s="3">
        <v>168</v>
      </c>
      <c r="AE67" s="50">
        <f t="shared" ref="AE67:AG69" si="0">10*AE24</f>
        <v>9.2935586475908742</v>
      </c>
      <c r="AF67" s="3">
        <v>179</v>
      </c>
      <c r="AG67" s="50">
        <f t="shared" si="0"/>
        <v>9.5099408600552771</v>
      </c>
      <c r="AM67" s="39" t="s">
        <v>214</v>
      </c>
      <c r="AN67" s="3">
        <v>1503</v>
      </c>
      <c r="AO67" s="50">
        <f>10*AO24</f>
        <v>12.265459589691174</v>
      </c>
      <c r="AP67" s="163">
        <f>10*AP24</f>
        <v>12.352323444473614</v>
      </c>
      <c r="AQ67" s="6"/>
      <c r="AR67" s="43"/>
      <c r="AS67" s="12"/>
    </row>
    <row r="68" spans="1:45" x14ac:dyDescent="0.3">
      <c r="D68" s="26" t="s">
        <v>224</v>
      </c>
      <c r="E68" s="3">
        <v>134</v>
      </c>
      <c r="F68" s="3">
        <v>8.1</v>
      </c>
      <c r="G68" s="3">
        <v>135</v>
      </c>
      <c r="H68" s="3">
        <v>8.5</v>
      </c>
      <c r="AC68" s="36" t="s">
        <v>14</v>
      </c>
      <c r="AD68" s="3">
        <v>93</v>
      </c>
      <c r="AE68" s="50">
        <f t="shared" si="0"/>
        <v>10.211436809226333</v>
      </c>
      <c r="AF68" s="3">
        <v>89</v>
      </c>
      <c r="AG68" s="50">
        <f t="shared" si="0"/>
        <v>9.564086853863742</v>
      </c>
      <c r="AM68" s="40" t="s">
        <v>215</v>
      </c>
      <c r="AN68" s="3">
        <v>1620</v>
      </c>
      <c r="AO68" s="50">
        <f t="shared" ref="AO68:AO69" si="1">10*AO25</f>
        <v>12.206230643104393</v>
      </c>
      <c r="AP68" s="163"/>
      <c r="AQ68" s="6"/>
      <c r="AR68" s="43"/>
      <c r="AS68" s="12"/>
    </row>
    <row r="69" spans="1:45" x14ac:dyDescent="0.3">
      <c r="D69" s="26" t="s">
        <v>225</v>
      </c>
      <c r="E69" s="3">
        <v>117</v>
      </c>
      <c r="F69" s="3">
        <v>7.6</v>
      </c>
      <c r="G69" s="3">
        <v>123</v>
      </c>
      <c r="H69" s="3">
        <v>8.1999999999999993</v>
      </c>
      <c r="AC69" s="36" t="s">
        <v>15</v>
      </c>
      <c r="AD69" s="3">
        <v>80</v>
      </c>
      <c r="AE69" s="50">
        <f t="shared" si="0"/>
        <v>9.3927782343711659</v>
      </c>
      <c r="AF69" s="3">
        <v>117</v>
      </c>
      <c r="AG69" s="50">
        <f t="shared" si="0"/>
        <v>11.897135535828681</v>
      </c>
      <c r="AM69" s="3" t="s">
        <v>216</v>
      </c>
      <c r="AN69" s="3">
        <v>1500</v>
      </c>
      <c r="AO69" s="50">
        <f t="shared" si="1"/>
        <v>12.564626668269806</v>
      </c>
      <c r="AP69" s="163"/>
      <c r="AQ69" s="6"/>
      <c r="AR69" s="43"/>
      <c r="AS69" s="12"/>
    </row>
    <row r="70" spans="1:45" x14ac:dyDescent="0.3">
      <c r="D70" s="26"/>
      <c r="E70" s="3"/>
      <c r="F70" s="3"/>
      <c r="G70" s="3"/>
      <c r="H70" s="3"/>
      <c r="AC70" s="36"/>
      <c r="AD70" s="3"/>
      <c r="AE70" s="50"/>
      <c r="AF70" s="3"/>
      <c r="AG70" s="50"/>
      <c r="AM70" s="3"/>
      <c r="AN70" s="3" t="s">
        <v>212</v>
      </c>
      <c r="AO70" s="3" t="s">
        <v>211</v>
      </c>
      <c r="AR70" s="12"/>
      <c r="AS70" s="12"/>
    </row>
    <row r="71" spans="1:45" x14ac:dyDescent="0.3">
      <c r="D71" s="26" t="s">
        <v>226</v>
      </c>
      <c r="E71" s="3">
        <v>170</v>
      </c>
      <c r="F71" s="3">
        <v>8.4</v>
      </c>
      <c r="G71" s="3">
        <v>176</v>
      </c>
      <c r="H71" s="3">
        <v>9.9</v>
      </c>
      <c r="I71" s="3" t="s">
        <v>16</v>
      </c>
      <c r="J71" s="3">
        <v>47</v>
      </c>
      <c r="K71" s="3">
        <f>10*K28</f>
        <v>13</v>
      </c>
      <c r="L71" s="3">
        <v>52</v>
      </c>
      <c r="M71" s="3">
        <f>10*M28</f>
        <v>14</v>
      </c>
      <c r="N71" s="152" t="s">
        <v>191</v>
      </c>
      <c r="O71" s="152">
        <v>131</v>
      </c>
      <c r="P71" s="162">
        <f>10*P28</f>
        <v>10.493938845666726</v>
      </c>
      <c r="Q71" s="152">
        <v>119</v>
      </c>
      <c r="R71" s="162">
        <f>10*R28</f>
        <v>11.31506160422429</v>
      </c>
      <c r="S71" s="152" t="s">
        <v>200</v>
      </c>
      <c r="T71" s="152">
        <v>138</v>
      </c>
      <c r="U71" s="162">
        <f>10*U7</f>
        <v>0</v>
      </c>
      <c r="V71" s="152">
        <v>143</v>
      </c>
      <c r="W71" s="162">
        <f>10*W7</f>
        <v>0</v>
      </c>
      <c r="X71" s="152" t="s">
        <v>191</v>
      </c>
      <c r="Y71" s="152">
        <v>132</v>
      </c>
      <c r="Z71" s="152">
        <f>10*Z28</f>
        <v>13.700000000000001</v>
      </c>
      <c r="AA71" s="152">
        <v>202</v>
      </c>
      <c r="AB71" s="153">
        <f>10*AB28</f>
        <v>13.799999999999999</v>
      </c>
      <c r="AC71" s="36" t="s">
        <v>16</v>
      </c>
      <c r="AD71" s="3">
        <v>135</v>
      </c>
      <c r="AE71" s="50">
        <f>10*AE28</f>
        <v>11.319550922543399</v>
      </c>
      <c r="AF71" s="3">
        <v>192</v>
      </c>
      <c r="AG71" s="50">
        <f>10*AG28</f>
        <v>11.949546359814118</v>
      </c>
      <c r="AH71" s="152" t="s">
        <v>207</v>
      </c>
      <c r="AI71" s="159">
        <v>164</v>
      </c>
      <c r="AJ71" s="167">
        <f>10*AJ28</f>
        <v>10.229674061572094</v>
      </c>
      <c r="AK71" s="159">
        <v>160</v>
      </c>
      <c r="AL71" s="167">
        <f>10*AL49</f>
        <v>56.682411781050291</v>
      </c>
      <c r="AM71" s="152" t="s">
        <v>207</v>
      </c>
      <c r="AN71" s="152">
        <v>772</v>
      </c>
      <c r="AO71" s="163">
        <f>10*AO28</f>
        <v>16.033547113961518</v>
      </c>
      <c r="AP71" s="6"/>
      <c r="AQ71" s="6"/>
      <c r="AR71" s="6"/>
      <c r="AS71" s="6"/>
    </row>
    <row r="72" spans="1:45" x14ac:dyDescent="0.3">
      <c r="D72" s="164" t="s">
        <v>218</v>
      </c>
      <c r="E72" s="152">
        <v>190</v>
      </c>
      <c r="F72" s="152">
        <v>8.5</v>
      </c>
      <c r="G72" s="152">
        <v>185</v>
      </c>
      <c r="H72" s="152">
        <v>10.1</v>
      </c>
      <c r="I72" s="152" t="s">
        <v>181</v>
      </c>
      <c r="J72" s="152">
        <v>221</v>
      </c>
      <c r="K72" s="152">
        <f>10*K29</f>
        <v>12</v>
      </c>
      <c r="L72" s="152">
        <v>259</v>
      </c>
      <c r="M72" s="152">
        <f>10*M29</f>
        <v>14</v>
      </c>
      <c r="N72" s="152"/>
      <c r="O72" s="152"/>
      <c r="P72" s="162"/>
      <c r="Q72" s="152"/>
      <c r="R72" s="162"/>
      <c r="S72" s="152"/>
      <c r="T72" s="152"/>
      <c r="U72" s="162"/>
      <c r="V72" s="152"/>
      <c r="W72" s="162"/>
      <c r="X72" s="152"/>
      <c r="Y72" s="152"/>
      <c r="Z72" s="152"/>
      <c r="AA72" s="152"/>
      <c r="AB72" s="153"/>
      <c r="AC72" s="36" t="s">
        <v>17</v>
      </c>
      <c r="AD72" s="3">
        <v>77</v>
      </c>
      <c r="AE72" s="50">
        <f t="shared" ref="AE72:AG81" si="2">10*AE29</f>
        <v>10.210956250789504</v>
      </c>
      <c r="AF72" s="3">
        <v>137</v>
      </c>
      <c r="AG72" s="50">
        <f t="shared" si="2"/>
        <v>11.605517896236119</v>
      </c>
      <c r="AH72" s="152"/>
      <c r="AI72" s="159"/>
      <c r="AJ72" s="167"/>
      <c r="AK72" s="159"/>
      <c r="AL72" s="167"/>
      <c r="AM72" s="152"/>
      <c r="AN72" s="152"/>
      <c r="AO72" s="163"/>
      <c r="AP72" s="6"/>
      <c r="AQ72" s="6"/>
      <c r="AR72" s="6"/>
      <c r="AS72" s="6"/>
    </row>
    <row r="73" spans="1:45" x14ac:dyDescent="0.3">
      <c r="D73" s="164"/>
      <c r="E73" s="152"/>
      <c r="F73" s="152"/>
      <c r="G73" s="152"/>
      <c r="H73" s="152"/>
      <c r="I73" s="152"/>
      <c r="J73" s="152"/>
      <c r="K73" s="152"/>
      <c r="L73" s="152"/>
      <c r="M73" s="152"/>
      <c r="N73" s="152" t="s">
        <v>248</v>
      </c>
      <c r="O73" s="152">
        <v>350</v>
      </c>
      <c r="P73" s="162">
        <f>10*P30</f>
        <v>11.520508491409274</v>
      </c>
      <c r="Q73" s="152">
        <v>394</v>
      </c>
      <c r="R73" s="162">
        <f>10*R30</f>
        <v>12.755779962795641</v>
      </c>
      <c r="S73" s="152" t="s">
        <v>201</v>
      </c>
      <c r="T73" s="152">
        <v>136</v>
      </c>
      <c r="U73" s="162">
        <f>10*U9</f>
        <v>0</v>
      </c>
      <c r="V73" s="152">
        <v>169</v>
      </c>
      <c r="W73" s="162">
        <f>10*W9</f>
        <v>0</v>
      </c>
      <c r="X73" s="152" t="s">
        <v>192</v>
      </c>
      <c r="Y73" s="152">
        <v>183</v>
      </c>
      <c r="Z73" s="152">
        <f>10*Z30</f>
        <v>13</v>
      </c>
      <c r="AA73" s="152">
        <v>247</v>
      </c>
      <c r="AB73" s="153">
        <f>10*AB30</f>
        <v>15.4</v>
      </c>
      <c r="AC73" s="36" t="s">
        <v>18</v>
      </c>
      <c r="AD73" s="3">
        <v>85</v>
      </c>
      <c r="AE73" s="50">
        <f t="shared" si="2"/>
        <v>11.391242691587918</v>
      </c>
      <c r="AF73" s="3">
        <v>158</v>
      </c>
      <c r="AG73" s="50">
        <f t="shared" si="2"/>
        <v>11.315918634454928</v>
      </c>
      <c r="AH73" s="152"/>
      <c r="AI73" s="159"/>
      <c r="AJ73" s="167"/>
      <c r="AK73" s="159"/>
      <c r="AL73" s="167"/>
      <c r="AM73" s="152"/>
      <c r="AN73" s="152"/>
      <c r="AO73" s="163"/>
      <c r="AP73" s="6"/>
      <c r="AQ73" s="6"/>
      <c r="AR73" s="6"/>
      <c r="AS73" s="6"/>
    </row>
    <row r="74" spans="1:45" x14ac:dyDescent="0.3">
      <c r="D74" s="164" t="s">
        <v>219</v>
      </c>
      <c r="E74" s="152">
        <v>253</v>
      </c>
      <c r="F74" s="152">
        <v>8.1999999999999993</v>
      </c>
      <c r="G74" s="152">
        <v>289</v>
      </c>
      <c r="H74" s="152">
        <v>10.3</v>
      </c>
      <c r="I74" s="152"/>
      <c r="J74" s="152"/>
      <c r="K74" s="152"/>
      <c r="L74" s="152"/>
      <c r="M74" s="152"/>
      <c r="N74" s="152"/>
      <c r="O74" s="152"/>
      <c r="P74" s="162"/>
      <c r="Q74" s="152"/>
      <c r="R74" s="162"/>
      <c r="S74" s="152"/>
      <c r="T74" s="152"/>
      <c r="U74" s="162"/>
      <c r="V74" s="152"/>
      <c r="W74" s="162"/>
      <c r="X74" s="152"/>
      <c r="Y74" s="152"/>
      <c r="Z74" s="152"/>
      <c r="AA74" s="152"/>
      <c r="AB74" s="153"/>
      <c r="AC74" s="36" t="s">
        <v>19</v>
      </c>
      <c r="AD74" s="3">
        <v>84</v>
      </c>
      <c r="AE74" s="50">
        <f t="shared" si="2"/>
        <v>10.40703052728955</v>
      </c>
      <c r="AF74" s="3">
        <v>160</v>
      </c>
      <c r="AG74" s="50">
        <f t="shared" si="2"/>
        <v>12.612787426021153</v>
      </c>
      <c r="AH74" s="152" t="s">
        <v>208</v>
      </c>
      <c r="AI74" s="159">
        <v>157</v>
      </c>
      <c r="AJ74" s="167">
        <f>10*AJ52</f>
        <v>47.780126849894302</v>
      </c>
      <c r="AK74" s="159">
        <v>181</v>
      </c>
      <c r="AL74" s="167">
        <f>10*AL52</f>
        <v>58.670143415906139</v>
      </c>
      <c r="AM74" s="158" t="s">
        <v>208</v>
      </c>
      <c r="AN74" s="152">
        <v>692</v>
      </c>
      <c r="AO74" s="163">
        <f>10*AO31</f>
        <v>16.739634303373681</v>
      </c>
      <c r="AP74" s="6"/>
      <c r="AQ74" s="6"/>
      <c r="AR74" s="6"/>
      <c r="AS74" s="6"/>
    </row>
    <row r="75" spans="1:45" x14ac:dyDescent="0.3">
      <c r="D75" s="164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62"/>
      <c r="Q75" s="152"/>
      <c r="R75" s="162"/>
      <c r="S75" s="152" t="s">
        <v>202</v>
      </c>
      <c r="T75" s="152">
        <v>179</v>
      </c>
      <c r="U75" s="162">
        <f>10*U11</f>
        <v>0</v>
      </c>
      <c r="V75" s="152">
        <v>256</v>
      </c>
      <c r="W75" s="162">
        <f>10*W11</f>
        <v>0</v>
      </c>
      <c r="X75" s="152"/>
      <c r="Y75" s="152"/>
      <c r="Z75" s="152"/>
      <c r="AA75" s="152"/>
      <c r="AB75" s="153"/>
      <c r="AC75" s="36" t="s">
        <v>20</v>
      </c>
      <c r="AD75" s="3">
        <v>69</v>
      </c>
      <c r="AE75" s="50">
        <f t="shared" si="2"/>
        <v>9.8689495306511219</v>
      </c>
      <c r="AF75" s="3">
        <v>167</v>
      </c>
      <c r="AG75" s="50">
        <f t="shared" si="2"/>
        <v>11.761385020700036</v>
      </c>
      <c r="AH75" s="152"/>
      <c r="AI75" s="159"/>
      <c r="AJ75" s="167"/>
      <c r="AK75" s="159"/>
      <c r="AL75" s="167"/>
      <c r="AM75" s="158"/>
      <c r="AN75" s="152"/>
      <c r="AO75" s="163"/>
      <c r="AP75" s="6"/>
      <c r="AQ75" s="6"/>
      <c r="AR75" s="6"/>
      <c r="AS75" s="6"/>
    </row>
    <row r="76" spans="1:45" x14ac:dyDescent="0.3">
      <c r="D76" s="164" t="s">
        <v>220</v>
      </c>
      <c r="E76" s="152">
        <v>297</v>
      </c>
      <c r="F76" s="152">
        <v>8.5</v>
      </c>
      <c r="G76" s="152">
        <v>318</v>
      </c>
      <c r="H76" s="152">
        <v>10.7</v>
      </c>
      <c r="I76" s="152" t="s">
        <v>182</v>
      </c>
      <c r="J76" s="152">
        <v>308</v>
      </c>
      <c r="K76" s="152">
        <f>10*K33</f>
        <v>13</v>
      </c>
      <c r="L76" s="152">
        <v>317</v>
      </c>
      <c r="M76" s="152">
        <f>10*M33</f>
        <v>14</v>
      </c>
      <c r="N76" s="152"/>
      <c r="O76" s="152"/>
      <c r="P76" s="162"/>
      <c r="Q76" s="152"/>
      <c r="R76" s="162"/>
      <c r="S76" s="152"/>
      <c r="T76" s="152"/>
      <c r="U76" s="162"/>
      <c r="V76" s="152"/>
      <c r="W76" s="162"/>
      <c r="X76" s="152" t="s">
        <v>182</v>
      </c>
      <c r="Y76" s="152">
        <v>308</v>
      </c>
      <c r="Z76" s="152">
        <f>10*Z33</f>
        <v>14.299999999999999</v>
      </c>
      <c r="AA76" s="152">
        <v>358</v>
      </c>
      <c r="AB76" s="153">
        <f>10*AB33</f>
        <v>16.399999999999999</v>
      </c>
      <c r="AC76" s="36" t="s">
        <v>21</v>
      </c>
      <c r="AD76" s="3">
        <v>67</v>
      </c>
      <c r="AE76" s="50">
        <f t="shared" si="2"/>
        <v>11.107511454621189</v>
      </c>
      <c r="AF76" s="3">
        <v>168</v>
      </c>
      <c r="AG76" s="50">
        <f t="shared" si="2"/>
        <v>12.564837784722446</v>
      </c>
      <c r="AH76" s="152"/>
      <c r="AI76" s="159"/>
      <c r="AJ76" s="167"/>
      <c r="AK76" s="159"/>
      <c r="AL76" s="167"/>
      <c r="AM76" s="158"/>
      <c r="AN76" s="152"/>
      <c r="AO76" s="163"/>
      <c r="AP76" s="6"/>
      <c r="AQ76" s="6"/>
      <c r="AR76" s="6"/>
      <c r="AS76" s="6"/>
    </row>
    <row r="77" spans="1:45" x14ac:dyDescent="0.3">
      <c r="D77" s="164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62"/>
      <c r="Q77" s="152"/>
      <c r="R77" s="162"/>
      <c r="S77" s="152" t="s">
        <v>203</v>
      </c>
      <c r="T77" s="152">
        <v>192</v>
      </c>
      <c r="U77" s="162">
        <f>10*U13</f>
        <v>0</v>
      </c>
      <c r="V77" s="152">
        <v>193</v>
      </c>
      <c r="W77" s="162">
        <f>10*W13</f>
        <v>0</v>
      </c>
      <c r="X77" s="152"/>
      <c r="Y77" s="152"/>
      <c r="Z77" s="152"/>
      <c r="AA77" s="152"/>
      <c r="AB77" s="153"/>
      <c r="AC77" s="36" t="s">
        <v>22</v>
      </c>
      <c r="AD77" s="3">
        <v>73</v>
      </c>
      <c r="AE77" s="50">
        <f t="shared" si="2"/>
        <v>11.61361611924816</v>
      </c>
      <c r="AF77" s="3">
        <v>136</v>
      </c>
      <c r="AG77" s="50">
        <f t="shared" si="2"/>
        <v>12.422953796167997</v>
      </c>
      <c r="AH77" s="158" t="s">
        <v>209</v>
      </c>
      <c r="AI77" s="159">
        <v>149</v>
      </c>
      <c r="AJ77" s="167">
        <f>10*AJ55</f>
        <v>45.434494927216591</v>
      </c>
      <c r="AK77" s="159">
        <v>200</v>
      </c>
      <c r="AL77" s="167">
        <f>10*AL55</f>
        <v>85.329253221914897</v>
      </c>
      <c r="AM77" s="152" t="s">
        <v>209</v>
      </c>
      <c r="AN77" s="152">
        <v>749</v>
      </c>
      <c r="AO77" s="163">
        <f>10*AO34</f>
        <v>15.57632398753894</v>
      </c>
      <c r="AP77" s="6"/>
      <c r="AQ77" s="6"/>
      <c r="AR77" s="6"/>
      <c r="AS77" s="6"/>
    </row>
    <row r="78" spans="1:45" x14ac:dyDescent="0.3">
      <c r="D78" s="164" t="s">
        <v>221</v>
      </c>
      <c r="E78" s="152">
        <v>292</v>
      </c>
      <c r="F78" s="152">
        <v>8.6</v>
      </c>
      <c r="G78" s="152">
        <v>322</v>
      </c>
      <c r="H78" s="152">
        <v>10.6</v>
      </c>
      <c r="I78" s="152"/>
      <c r="J78" s="152"/>
      <c r="K78" s="152"/>
      <c r="L78" s="152"/>
      <c r="M78" s="152"/>
      <c r="N78" s="152"/>
      <c r="O78" s="152"/>
      <c r="P78" s="162"/>
      <c r="Q78" s="152"/>
      <c r="R78" s="162"/>
      <c r="S78" s="152"/>
      <c r="T78" s="152"/>
      <c r="U78" s="162"/>
      <c r="V78" s="152"/>
      <c r="W78" s="162"/>
      <c r="X78" s="152"/>
      <c r="Y78" s="152"/>
      <c r="Z78" s="152"/>
      <c r="AA78" s="152"/>
      <c r="AB78" s="153"/>
      <c r="AC78" s="36" t="s">
        <v>23</v>
      </c>
      <c r="AD78" s="3">
        <v>75</v>
      </c>
      <c r="AE78" s="50">
        <f t="shared" si="2"/>
        <v>11.208303891230717</v>
      </c>
      <c r="AF78" s="3">
        <v>160</v>
      </c>
      <c r="AG78" s="50">
        <f t="shared" si="2"/>
        <v>11.858509260559533</v>
      </c>
      <c r="AH78" s="158"/>
      <c r="AI78" s="159"/>
      <c r="AJ78" s="167"/>
      <c r="AK78" s="159"/>
      <c r="AL78" s="167"/>
      <c r="AM78" s="152"/>
      <c r="AN78" s="152"/>
      <c r="AO78" s="163"/>
      <c r="AP78" s="6"/>
      <c r="AQ78" s="6"/>
      <c r="AR78" s="6"/>
      <c r="AS78" s="6"/>
    </row>
    <row r="79" spans="1:45" x14ac:dyDescent="0.3">
      <c r="D79" s="164"/>
      <c r="E79" s="152"/>
      <c r="F79" s="152"/>
      <c r="G79" s="152"/>
      <c r="H79" s="152"/>
      <c r="I79" s="152"/>
      <c r="J79" s="152"/>
      <c r="K79" s="152"/>
      <c r="L79" s="152"/>
      <c r="M79" s="152"/>
      <c r="N79" s="152" t="s">
        <v>249</v>
      </c>
      <c r="O79" s="152">
        <v>151</v>
      </c>
      <c r="P79" s="162">
        <f>10*P36</f>
        <v>13.542981751405947</v>
      </c>
      <c r="Q79" s="152">
        <v>167</v>
      </c>
      <c r="R79" s="162">
        <f>10*R36</f>
        <v>13.49347568208778</v>
      </c>
      <c r="S79" s="152" t="s">
        <v>204</v>
      </c>
      <c r="T79" s="152">
        <v>217</v>
      </c>
      <c r="U79" s="162">
        <f>10*U15</f>
        <v>0</v>
      </c>
      <c r="V79" s="152">
        <v>164</v>
      </c>
      <c r="W79" s="162">
        <f>10*W15</f>
        <v>0</v>
      </c>
      <c r="X79" s="152"/>
      <c r="Y79" s="152"/>
      <c r="Z79" s="152"/>
      <c r="AA79" s="152"/>
      <c r="AB79" s="153"/>
      <c r="AC79" s="36" t="s">
        <v>24</v>
      </c>
      <c r="AD79" s="3">
        <v>85</v>
      </c>
      <c r="AE79" s="50">
        <f t="shared" si="2"/>
        <v>10.364868033019508</v>
      </c>
      <c r="AF79" s="3">
        <v>187</v>
      </c>
      <c r="AG79" s="50">
        <f t="shared" si="2"/>
        <v>11.382113821138212</v>
      </c>
      <c r="AH79" s="158"/>
      <c r="AI79" s="159"/>
      <c r="AJ79" s="167"/>
      <c r="AK79" s="159"/>
      <c r="AL79" s="167"/>
      <c r="AM79" s="152"/>
      <c r="AN79" s="152"/>
      <c r="AO79" s="163"/>
      <c r="AP79" s="6"/>
      <c r="AQ79" s="6"/>
      <c r="AR79" s="6"/>
      <c r="AS79" s="6"/>
    </row>
    <row r="80" spans="1:45" x14ac:dyDescent="0.3">
      <c r="D80" s="164" t="s">
        <v>210</v>
      </c>
      <c r="E80" s="152">
        <v>262</v>
      </c>
      <c r="F80" s="152">
        <v>8.6</v>
      </c>
      <c r="G80" s="152">
        <v>262</v>
      </c>
      <c r="H80" s="152">
        <v>10.5</v>
      </c>
      <c r="I80" s="152" t="s">
        <v>183</v>
      </c>
      <c r="J80" s="152">
        <v>204</v>
      </c>
      <c r="K80" s="152">
        <f>10*K37</f>
        <v>13</v>
      </c>
      <c r="L80" s="152">
        <v>247</v>
      </c>
      <c r="M80" s="152">
        <f>10*M37</f>
        <v>14</v>
      </c>
      <c r="N80" s="152"/>
      <c r="O80" s="152"/>
      <c r="P80" s="162"/>
      <c r="Q80" s="152"/>
      <c r="R80" s="162"/>
      <c r="S80" s="152"/>
      <c r="T80" s="152"/>
      <c r="U80" s="162"/>
      <c r="V80" s="152"/>
      <c r="W80" s="162"/>
      <c r="X80" s="152" t="s">
        <v>193</v>
      </c>
      <c r="Y80" s="152">
        <v>169</v>
      </c>
      <c r="Z80" s="152">
        <f>10*Z37</f>
        <v>16.299999999999997</v>
      </c>
      <c r="AA80" s="152">
        <v>198</v>
      </c>
      <c r="AB80" s="153">
        <f>10*AB37</f>
        <v>16.8</v>
      </c>
      <c r="AC80" s="36" t="s">
        <v>25</v>
      </c>
      <c r="AD80" s="3">
        <v>83</v>
      </c>
      <c r="AE80" s="50">
        <f t="shared" si="2"/>
        <v>10.138343471676805</v>
      </c>
      <c r="AF80" s="3">
        <v>194</v>
      </c>
      <c r="AG80" s="50">
        <f t="shared" si="2"/>
        <v>11.609784026209484</v>
      </c>
      <c r="AM80" s="152" t="s">
        <v>210</v>
      </c>
      <c r="AN80" s="152">
        <v>300</v>
      </c>
      <c r="AO80" s="163">
        <f>10*AO37</f>
        <v>15.676321289937293</v>
      </c>
      <c r="AP80" s="6"/>
      <c r="AQ80" s="6"/>
      <c r="AR80" s="6"/>
      <c r="AS80" s="6"/>
    </row>
    <row r="81" spans="1:45" x14ac:dyDescent="0.3">
      <c r="D81" s="164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62"/>
      <c r="Q81" s="152"/>
      <c r="R81" s="162"/>
      <c r="S81" s="3"/>
      <c r="T81" s="3"/>
      <c r="U81" s="3"/>
      <c r="V81" s="3"/>
      <c r="W81" s="3"/>
      <c r="X81" s="152"/>
      <c r="Y81" s="152"/>
      <c r="Z81" s="152"/>
      <c r="AA81" s="152"/>
      <c r="AB81" s="153"/>
      <c r="AC81" s="36" t="s">
        <v>26</v>
      </c>
      <c r="AD81" s="3">
        <v>74</v>
      </c>
      <c r="AE81" s="50">
        <f t="shared" si="2"/>
        <v>10.834808805264132</v>
      </c>
      <c r="AF81" s="3">
        <v>147</v>
      </c>
      <c r="AG81" s="50">
        <f t="shared" si="2"/>
        <v>11.902400317397339</v>
      </c>
      <c r="AM81" s="152"/>
      <c r="AN81" s="152"/>
      <c r="AO81" s="163"/>
      <c r="AP81" s="6"/>
      <c r="AQ81" s="6"/>
      <c r="AR81" s="6"/>
      <c r="AS81" s="6"/>
    </row>
    <row r="82" spans="1:45" x14ac:dyDescent="0.3">
      <c r="A82" s="53" t="s">
        <v>34</v>
      </c>
      <c r="B82" s="16"/>
      <c r="C82" s="16"/>
      <c r="D82" s="16"/>
      <c r="E82" s="16">
        <v>1464</v>
      </c>
      <c r="F82" s="16">
        <v>8.5</v>
      </c>
      <c r="G82" s="16">
        <v>1552</v>
      </c>
      <c r="H82" s="16">
        <v>10.4</v>
      </c>
      <c r="I82" s="16"/>
      <c r="J82" s="16">
        <v>780</v>
      </c>
      <c r="K82" s="16">
        <f>10*K39</f>
        <v>13</v>
      </c>
      <c r="L82" s="16">
        <v>875</v>
      </c>
      <c r="M82" s="16">
        <f>10*M39</f>
        <v>14</v>
      </c>
      <c r="N82" s="16"/>
      <c r="O82" s="27">
        <v>632</v>
      </c>
      <c r="P82" s="28">
        <f>10*P39</f>
        <v>11.659463262639459</v>
      </c>
      <c r="Q82" s="27">
        <v>680</v>
      </c>
      <c r="R82" s="28">
        <f>10*R39</f>
        <v>12.687272236469161</v>
      </c>
      <c r="S82" s="16"/>
      <c r="T82" s="16"/>
      <c r="U82" s="28"/>
      <c r="V82" s="16"/>
      <c r="W82" s="28"/>
      <c r="X82" s="16"/>
      <c r="Y82" s="16">
        <v>792</v>
      </c>
      <c r="Z82" s="52">
        <f>10*Z39</f>
        <v>14.299999999999999</v>
      </c>
      <c r="AA82" s="16">
        <v>1005</v>
      </c>
      <c r="AB82" s="52">
        <f>10*AB39</f>
        <v>15.8</v>
      </c>
      <c r="AC82" s="56"/>
      <c r="AD82" s="56">
        <f>SUM(AD71:AD81)</f>
        <v>907</v>
      </c>
      <c r="AE82" s="63">
        <f>(AD71*AE71+AD72*AE72+AD73*AE73+AD74*AE74+AD75*AE75+AD76*AE76+AD77*AE77+AD78*AE78+AD79*AE79+AD80*AE80+AD81*AE81)/SUM(AD71:AD81)</f>
        <v>10.798984448841004</v>
      </c>
      <c r="AF82" s="56">
        <f>SUM(AF71:AF81)</f>
        <v>1806</v>
      </c>
      <c r="AG82" s="63">
        <f>(AF71*AG71+AF72*AG72+AF73*AG73+AF74*AG74+AF75*AG75+AF76*AG76+AF77*AG77+AF78*AG78+AF79*AG79+AF80*AG80+AF81*AG81)/SUM(AF71:AF81)</f>
        <v>11.895107121721741</v>
      </c>
      <c r="AH82" s="16"/>
      <c r="AI82" s="16"/>
      <c r="AJ82" s="28"/>
      <c r="AK82" s="16"/>
      <c r="AL82" s="16"/>
      <c r="AM82" s="56"/>
      <c r="AN82" s="56">
        <v>1044</v>
      </c>
      <c r="AO82" s="63">
        <f>10*AO39</f>
        <v>15.168048886948931</v>
      </c>
      <c r="AP82" s="52">
        <v>1469</v>
      </c>
      <c r="AQ82" s="52">
        <f>10*AQ39</f>
        <v>16.977669011930253</v>
      </c>
      <c r="AR82" s="6" t="s">
        <v>213</v>
      </c>
      <c r="AS82" s="6"/>
    </row>
  </sheetData>
  <mergeCells count="471">
    <mergeCell ref="N57:N59"/>
    <mergeCell ref="O57:O59"/>
    <mergeCell ref="P57:P59"/>
    <mergeCell ref="Q57:Q59"/>
    <mergeCell ref="R57:R59"/>
    <mergeCell ref="N49:N50"/>
    <mergeCell ref="O49:O50"/>
    <mergeCell ref="P49:P50"/>
    <mergeCell ref="Q49:Q50"/>
    <mergeCell ref="R49:R50"/>
    <mergeCell ref="N51:N56"/>
    <mergeCell ref="O51:O56"/>
    <mergeCell ref="P51:P56"/>
    <mergeCell ref="Q51:Q56"/>
    <mergeCell ref="R51:R56"/>
    <mergeCell ref="N30:N35"/>
    <mergeCell ref="O30:O35"/>
    <mergeCell ref="P30:P35"/>
    <mergeCell ref="Q30:Q35"/>
    <mergeCell ref="R30:R35"/>
    <mergeCell ref="N36:N38"/>
    <mergeCell ref="O36:O38"/>
    <mergeCell ref="P36:P38"/>
    <mergeCell ref="Q36:Q38"/>
    <mergeCell ref="R36:R38"/>
    <mergeCell ref="N16:N18"/>
    <mergeCell ref="O16:O18"/>
    <mergeCell ref="P16:P18"/>
    <mergeCell ref="Q16:Q18"/>
    <mergeCell ref="R16:R18"/>
    <mergeCell ref="N28:N29"/>
    <mergeCell ref="O28:O29"/>
    <mergeCell ref="P28:P29"/>
    <mergeCell ref="Q28:Q29"/>
    <mergeCell ref="R28:R29"/>
    <mergeCell ref="N8:N9"/>
    <mergeCell ref="O8:O9"/>
    <mergeCell ref="P8:P9"/>
    <mergeCell ref="Q8:Q9"/>
    <mergeCell ref="R8:R9"/>
    <mergeCell ref="N10:N15"/>
    <mergeCell ref="O10:O15"/>
    <mergeCell ref="P10:P15"/>
    <mergeCell ref="Q10:Q15"/>
    <mergeCell ref="R10:R15"/>
    <mergeCell ref="I80:I81"/>
    <mergeCell ref="J80:J81"/>
    <mergeCell ref="K80:K81"/>
    <mergeCell ref="L80:L81"/>
    <mergeCell ref="M80:M81"/>
    <mergeCell ref="X80:X81"/>
    <mergeCell ref="Y80:Y81"/>
    <mergeCell ref="Z80:Z81"/>
    <mergeCell ref="AA80:AA81"/>
    <mergeCell ref="AH77:AH79"/>
    <mergeCell ref="AI77:AI79"/>
    <mergeCell ref="AJ77:AJ79"/>
    <mergeCell ref="AK77:AK79"/>
    <mergeCell ref="AL77:AL79"/>
    <mergeCell ref="AM77:AM79"/>
    <mergeCell ref="AN77:AN79"/>
    <mergeCell ref="AO77:AO79"/>
    <mergeCell ref="N79:N81"/>
    <mergeCell ref="O79:O81"/>
    <mergeCell ref="P79:P81"/>
    <mergeCell ref="Q79:Q81"/>
    <mergeCell ref="R79:R81"/>
    <mergeCell ref="S79:S80"/>
    <mergeCell ref="T79:T80"/>
    <mergeCell ref="U79:U80"/>
    <mergeCell ref="V79:V80"/>
    <mergeCell ref="W79:W80"/>
    <mergeCell ref="AB80:AB81"/>
    <mergeCell ref="AM80:AM81"/>
    <mergeCell ref="AN80:AN81"/>
    <mergeCell ref="AO80:AO81"/>
    <mergeCell ref="X76:X79"/>
    <mergeCell ref="Y76:Y79"/>
    <mergeCell ref="Z76:Z79"/>
    <mergeCell ref="AA76:AA79"/>
    <mergeCell ref="AB76:AB79"/>
    <mergeCell ref="S77:S78"/>
    <mergeCell ref="T77:T78"/>
    <mergeCell ref="U77:U78"/>
    <mergeCell ref="V77:V78"/>
    <mergeCell ref="W77:W78"/>
    <mergeCell ref="S75:S76"/>
    <mergeCell ref="T75:T76"/>
    <mergeCell ref="U75:U76"/>
    <mergeCell ref="V75:V76"/>
    <mergeCell ref="W75:W76"/>
    <mergeCell ref="X73:X75"/>
    <mergeCell ref="Y73:Y75"/>
    <mergeCell ref="Z73:Z75"/>
    <mergeCell ref="AA73:AA75"/>
    <mergeCell ref="I76:I79"/>
    <mergeCell ref="J76:J79"/>
    <mergeCell ref="K76:K79"/>
    <mergeCell ref="L76:L79"/>
    <mergeCell ref="M76:M79"/>
    <mergeCell ref="AB73:AB75"/>
    <mergeCell ref="AH74:AH76"/>
    <mergeCell ref="AI74:AI76"/>
    <mergeCell ref="AJ74:AJ76"/>
    <mergeCell ref="I72:I75"/>
    <mergeCell ref="J72:J75"/>
    <mergeCell ref="K72:K75"/>
    <mergeCell ref="L72:L75"/>
    <mergeCell ref="M72:M75"/>
    <mergeCell ref="N73:N78"/>
    <mergeCell ref="O73:O78"/>
    <mergeCell ref="P73:P78"/>
    <mergeCell ref="Q73:Q78"/>
    <mergeCell ref="R73:R78"/>
    <mergeCell ref="S73:S74"/>
    <mergeCell ref="T73:T74"/>
    <mergeCell ref="U73:U74"/>
    <mergeCell ref="V73:V74"/>
    <mergeCell ref="W73:W74"/>
    <mergeCell ref="AK74:AK76"/>
    <mergeCell ref="AL74:AL76"/>
    <mergeCell ref="AM74:AM76"/>
    <mergeCell ref="AN74:AN76"/>
    <mergeCell ref="AO74:AO76"/>
    <mergeCell ref="AK71:AK73"/>
    <mergeCell ref="AL71:AL73"/>
    <mergeCell ref="AM71:AM73"/>
    <mergeCell ref="AN71:AN73"/>
    <mergeCell ref="AO71:AO73"/>
    <mergeCell ref="D80:D81"/>
    <mergeCell ref="E80:E81"/>
    <mergeCell ref="F80:F81"/>
    <mergeCell ref="G80:G81"/>
    <mergeCell ref="H80:H81"/>
    <mergeCell ref="AP67:AP69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Y71:Y72"/>
    <mergeCell ref="Z71:Z72"/>
    <mergeCell ref="AA71:AA72"/>
    <mergeCell ref="AB71:AB72"/>
    <mergeCell ref="AH71:AH73"/>
    <mergeCell ref="AI71:AI73"/>
    <mergeCell ref="AJ71:AJ73"/>
    <mergeCell ref="D76:D77"/>
    <mergeCell ref="E76:E77"/>
    <mergeCell ref="F76:F77"/>
    <mergeCell ref="G76:G77"/>
    <mergeCell ref="H76:H77"/>
    <mergeCell ref="D78:D79"/>
    <mergeCell ref="E78:E79"/>
    <mergeCell ref="F78:F79"/>
    <mergeCell ref="G78:G79"/>
    <mergeCell ref="H78:H79"/>
    <mergeCell ref="D72:D73"/>
    <mergeCell ref="E72:E73"/>
    <mergeCell ref="F72:F73"/>
    <mergeCell ref="G72:G73"/>
    <mergeCell ref="H72:H73"/>
    <mergeCell ref="D74:D75"/>
    <mergeCell ref="E74:E75"/>
    <mergeCell ref="F74:F75"/>
    <mergeCell ref="G74:G75"/>
    <mergeCell ref="H74:H75"/>
    <mergeCell ref="E15:E16"/>
    <mergeCell ref="F15:F16"/>
    <mergeCell ref="G15:G16"/>
    <mergeCell ref="H15:H16"/>
    <mergeCell ref="D17:D18"/>
    <mergeCell ref="E17:E18"/>
    <mergeCell ref="F17:F18"/>
    <mergeCell ref="G17:G18"/>
    <mergeCell ref="H17:H18"/>
    <mergeCell ref="D64:H64"/>
    <mergeCell ref="I64:M64"/>
    <mergeCell ref="N64:R64"/>
    <mergeCell ref="S64:W64"/>
    <mergeCell ref="X64:AB64"/>
    <mergeCell ref="AC64:AG64"/>
    <mergeCell ref="AH64:AL64"/>
    <mergeCell ref="AM64:AQ64"/>
    <mergeCell ref="D9:D10"/>
    <mergeCell ref="E9:E10"/>
    <mergeCell ref="F9:F10"/>
    <mergeCell ref="G9:G10"/>
    <mergeCell ref="H9:H10"/>
    <mergeCell ref="D11:D12"/>
    <mergeCell ref="E11:E12"/>
    <mergeCell ref="F11:F12"/>
    <mergeCell ref="G11:G12"/>
    <mergeCell ref="H11:H12"/>
    <mergeCell ref="D13:D14"/>
    <mergeCell ref="E13:E14"/>
    <mergeCell ref="F13:F14"/>
    <mergeCell ref="G13:G14"/>
    <mergeCell ref="H13:H14"/>
    <mergeCell ref="D15:D16"/>
    <mergeCell ref="AM55:AM57"/>
    <mergeCell ref="AN55:AN57"/>
    <mergeCell ref="AO55:AO57"/>
    <mergeCell ref="AM58:AM59"/>
    <mergeCell ref="AN58:AN59"/>
    <mergeCell ref="AO58:AO59"/>
    <mergeCell ref="AP4:AP6"/>
    <mergeCell ref="AP24:AP26"/>
    <mergeCell ref="AP45:AP47"/>
    <mergeCell ref="AN34:AN36"/>
    <mergeCell ref="AO34:AO36"/>
    <mergeCell ref="AM37:AM38"/>
    <mergeCell ref="AN37:AN38"/>
    <mergeCell ref="AO37:AO38"/>
    <mergeCell ref="AM49:AM51"/>
    <mergeCell ref="AN49:AN51"/>
    <mergeCell ref="AO49:AO51"/>
    <mergeCell ref="AM52:AM54"/>
    <mergeCell ref="AN52:AN54"/>
    <mergeCell ref="AO52:AO54"/>
    <mergeCell ref="AH55:AH57"/>
    <mergeCell ref="AI55:AI57"/>
    <mergeCell ref="AJ55:AJ57"/>
    <mergeCell ref="AK55:AK57"/>
    <mergeCell ref="AL55:AL57"/>
    <mergeCell ref="AM8:AM10"/>
    <mergeCell ref="AN8:AN10"/>
    <mergeCell ref="AO8:AO10"/>
    <mergeCell ref="AM11:AM13"/>
    <mergeCell ref="AN11:AN13"/>
    <mergeCell ref="AO11:AO13"/>
    <mergeCell ref="AM14:AM16"/>
    <mergeCell ref="AN14:AN16"/>
    <mergeCell ref="AO14:AO16"/>
    <mergeCell ref="AM17:AM18"/>
    <mergeCell ref="AN17:AN18"/>
    <mergeCell ref="AO17:AO18"/>
    <mergeCell ref="AM28:AM30"/>
    <mergeCell ref="AN28:AN30"/>
    <mergeCell ref="AO28:AO30"/>
    <mergeCell ref="AM31:AM33"/>
    <mergeCell ref="AN31:AN33"/>
    <mergeCell ref="AO31:AO33"/>
    <mergeCell ref="AM34:AM36"/>
    <mergeCell ref="AH49:AH51"/>
    <mergeCell ref="AI49:AI51"/>
    <mergeCell ref="AJ49:AJ51"/>
    <mergeCell ref="AK49:AK51"/>
    <mergeCell ref="AL49:AL51"/>
    <mergeCell ref="AH52:AH54"/>
    <mergeCell ref="AI52:AI54"/>
    <mergeCell ref="AJ52:AJ54"/>
    <mergeCell ref="AK52:AK54"/>
    <mergeCell ref="AL52:AL54"/>
    <mergeCell ref="AL28:AL30"/>
    <mergeCell ref="AH31:AH33"/>
    <mergeCell ref="AI31:AI33"/>
    <mergeCell ref="AJ31:AJ33"/>
    <mergeCell ref="AK31:AK33"/>
    <mergeCell ref="AL31:AL33"/>
    <mergeCell ref="AH34:AH36"/>
    <mergeCell ref="AI34:AI36"/>
    <mergeCell ref="AJ34:AJ36"/>
    <mergeCell ref="AK34:AK36"/>
    <mergeCell ref="AL34:AL36"/>
    <mergeCell ref="AL8:AL10"/>
    <mergeCell ref="AH11:AH13"/>
    <mergeCell ref="AI11:AI13"/>
    <mergeCell ref="AJ11:AJ13"/>
    <mergeCell ref="AK11:AK13"/>
    <mergeCell ref="AL11:AL13"/>
    <mergeCell ref="AH14:AH16"/>
    <mergeCell ref="AI14:AI16"/>
    <mergeCell ref="AJ14:AJ16"/>
    <mergeCell ref="AK14:AK16"/>
    <mergeCell ref="AL14:AL16"/>
    <mergeCell ref="S36:S37"/>
    <mergeCell ref="T36:T37"/>
    <mergeCell ref="U36:U37"/>
    <mergeCell ref="V36:V37"/>
    <mergeCell ref="W36:W37"/>
    <mergeCell ref="AH8:AH10"/>
    <mergeCell ref="AI8:AI10"/>
    <mergeCell ref="AJ8:AJ10"/>
    <mergeCell ref="AK8:AK10"/>
    <mergeCell ref="AH28:AH30"/>
    <mergeCell ref="AI28:AI30"/>
    <mergeCell ref="AJ28:AJ30"/>
    <mergeCell ref="AK28:AK30"/>
    <mergeCell ref="S32:S33"/>
    <mergeCell ref="T32:T33"/>
    <mergeCell ref="U32:U33"/>
    <mergeCell ref="V32:V33"/>
    <mergeCell ref="W32:W33"/>
    <mergeCell ref="S34:S35"/>
    <mergeCell ref="T34:T35"/>
    <mergeCell ref="U34:U35"/>
    <mergeCell ref="V34:V35"/>
    <mergeCell ref="W34:W35"/>
    <mergeCell ref="U16:U17"/>
    <mergeCell ref="V16:V17"/>
    <mergeCell ref="W16:W17"/>
    <mergeCell ref="S28:S29"/>
    <mergeCell ref="T28:T29"/>
    <mergeCell ref="U28:U29"/>
    <mergeCell ref="V28:V29"/>
    <mergeCell ref="W28:W29"/>
    <mergeCell ref="S30:S31"/>
    <mergeCell ref="T30:T31"/>
    <mergeCell ref="U30:U31"/>
    <mergeCell ref="V30:V31"/>
    <mergeCell ref="W30:W31"/>
    <mergeCell ref="U8:U9"/>
    <mergeCell ref="V8:V9"/>
    <mergeCell ref="W8:W9"/>
    <mergeCell ref="S10:S11"/>
    <mergeCell ref="T10:T11"/>
    <mergeCell ref="U10:U11"/>
    <mergeCell ref="V10:V11"/>
    <mergeCell ref="W10:W11"/>
    <mergeCell ref="X54:X57"/>
    <mergeCell ref="X49:X50"/>
    <mergeCell ref="X33:X36"/>
    <mergeCell ref="X28:X29"/>
    <mergeCell ref="S12:S13"/>
    <mergeCell ref="T12:T13"/>
    <mergeCell ref="U12:U13"/>
    <mergeCell ref="V12:V13"/>
    <mergeCell ref="W12:W13"/>
    <mergeCell ref="S14:S15"/>
    <mergeCell ref="T14:T15"/>
    <mergeCell ref="U14:U15"/>
    <mergeCell ref="V14:V15"/>
    <mergeCell ref="W14:W15"/>
    <mergeCell ref="S16:S17"/>
    <mergeCell ref="T16:T17"/>
    <mergeCell ref="Y54:Y57"/>
    <mergeCell ref="Z54:Z57"/>
    <mergeCell ref="AA54:AA57"/>
    <mergeCell ref="AB54:AB57"/>
    <mergeCell ref="X58:X59"/>
    <mergeCell ref="Y58:Y59"/>
    <mergeCell ref="Z58:Z59"/>
    <mergeCell ref="AA58:AA59"/>
    <mergeCell ref="AB58:AB59"/>
    <mergeCell ref="Y49:Y50"/>
    <mergeCell ref="Z49:Z50"/>
    <mergeCell ref="AA49:AA50"/>
    <mergeCell ref="AB49:AB50"/>
    <mergeCell ref="X51:X53"/>
    <mergeCell ref="Y51:Y53"/>
    <mergeCell ref="Z51:Z53"/>
    <mergeCell ref="AA51:AA53"/>
    <mergeCell ref="AB51:AB53"/>
    <mergeCell ref="Y33:Y36"/>
    <mergeCell ref="Z33:Z36"/>
    <mergeCell ref="AA33:AA36"/>
    <mergeCell ref="AB33:AB36"/>
    <mergeCell ref="X37:X38"/>
    <mergeCell ref="Y37:Y38"/>
    <mergeCell ref="Z37:Z38"/>
    <mergeCell ref="AA37:AA38"/>
    <mergeCell ref="AB37:AB38"/>
    <mergeCell ref="Y28:Y29"/>
    <mergeCell ref="Z28:Z29"/>
    <mergeCell ref="AA28:AA29"/>
    <mergeCell ref="AB28:AB29"/>
    <mergeCell ref="X30:X32"/>
    <mergeCell ref="Y30:Y32"/>
    <mergeCell ref="Z30:Z32"/>
    <mergeCell ref="AA30:AA32"/>
    <mergeCell ref="AB30:AB32"/>
    <mergeCell ref="AB13:AB16"/>
    <mergeCell ref="X17:X18"/>
    <mergeCell ref="Y17:Y18"/>
    <mergeCell ref="Z17:Z18"/>
    <mergeCell ref="AA17:AA18"/>
    <mergeCell ref="AB17:AB18"/>
    <mergeCell ref="Z8:Z9"/>
    <mergeCell ref="AA8:AA9"/>
    <mergeCell ref="AB8:AB9"/>
    <mergeCell ref="X10:X12"/>
    <mergeCell ref="Y10:Y12"/>
    <mergeCell ref="Z10:Z12"/>
    <mergeCell ref="AA10:AA12"/>
    <mergeCell ref="AB10:AB12"/>
    <mergeCell ref="I54:I57"/>
    <mergeCell ref="J54:J57"/>
    <mergeCell ref="K54:K57"/>
    <mergeCell ref="L54:L57"/>
    <mergeCell ref="M54:M57"/>
    <mergeCell ref="I58:I59"/>
    <mergeCell ref="J58:J59"/>
    <mergeCell ref="K58:K59"/>
    <mergeCell ref="L58:L59"/>
    <mergeCell ref="M58:M59"/>
    <mergeCell ref="I37:I38"/>
    <mergeCell ref="J37:J38"/>
    <mergeCell ref="K37:K38"/>
    <mergeCell ref="L37:L38"/>
    <mergeCell ref="M37:M38"/>
    <mergeCell ref="I50:I53"/>
    <mergeCell ref="J50:J53"/>
    <mergeCell ref="K50:K53"/>
    <mergeCell ref="L50:L53"/>
    <mergeCell ref="M50:M53"/>
    <mergeCell ref="L33:L36"/>
    <mergeCell ref="M33:M36"/>
    <mergeCell ref="I17:I18"/>
    <mergeCell ref="J17:J18"/>
    <mergeCell ref="L17:L18"/>
    <mergeCell ref="I29:I32"/>
    <mergeCell ref="J29:J32"/>
    <mergeCell ref="K29:K32"/>
    <mergeCell ref="L29:L32"/>
    <mergeCell ref="K17:K18"/>
    <mergeCell ref="M17:M18"/>
    <mergeCell ref="D42:H42"/>
    <mergeCell ref="I42:M42"/>
    <mergeCell ref="N42:R42"/>
    <mergeCell ref="S42:W42"/>
    <mergeCell ref="X42:AB42"/>
    <mergeCell ref="AC42:AG42"/>
    <mergeCell ref="AH42:AL42"/>
    <mergeCell ref="AM42:AQ42"/>
    <mergeCell ref="AC1:AG1"/>
    <mergeCell ref="AH1:AL1"/>
    <mergeCell ref="AM1:AQ1"/>
    <mergeCell ref="I9:I12"/>
    <mergeCell ref="J9:J12"/>
    <mergeCell ref="L9:L12"/>
    <mergeCell ref="I13:I16"/>
    <mergeCell ref="J13:J16"/>
    <mergeCell ref="L13:L16"/>
    <mergeCell ref="K13:K16"/>
    <mergeCell ref="AH21:AL21"/>
    <mergeCell ref="AM21:AQ21"/>
    <mergeCell ref="M29:M32"/>
    <mergeCell ref="I33:I36"/>
    <mergeCell ref="J33:J36"/>
    <mergeCell ref="K33:K36"/>
    <mergeCell ref="C6:C18"/>
    <mergeCell ref="D21:H21"/>
    <mergeCell ref="I21:M21"/>
    <mergeCell ref="N21:R21"/>
    <mergeCell ref="S21:W21"/>
    <mergeCell ref="X21:AB21"/>
    <mergeCell ref="AC21:AG21"/>
    <mergeCell ref="B1:C1"/>
    <mergeCell ref="D1:H1"/>
    <mergeCell ref="I1:M1"/>
    <mergeCell ref="N1:R1"/>
    <mergeCell ref="S1:W1"/>
    <mergeCell ref="X1:AB1"/>
    <mergeCell ref="M13:M16"/>
    <mergeCell ref="M9:M12"/>
    <mergeCell ref="K9:K12"/>
    <mergeCell ref="X8:X9"/>
    <mergeCell ref="Y8:Y9"/>
    <mergeCell ref="X13:X16"/>
    <mergeCell ref="Y13:Y16"/>
    <mergeCell ref="S8:S9"/>
    <mergeCell ref="T8:T9"/>
    <mergeCell ref="Z13:Z16"/>
    <mergeCell ref="AA13:AA16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S82"/>
  <sheetViews>
    <sheetView workbookViewId="0">
      <pane xSplit="3" ySplit="2" topLeftCell="Y3" activePane="bottomRight" state="frozen"/>
      <selection activeCell="A3" sqref="A3"/>
      <selection pane="topRight" activeCell="A3" sqref="A3"/>
      <selection pane="bottomLeft" activeCell="A3" sqref="A3"/>
      <selection pane="bottomRight" activeCell="AJ15" sqref="AH8:AJ16"/>
    </sheetView>
  </sheetViews>
  <sheetFormatPr defaultColWidth="8.77734375" defaultRowHeight="14.4" x14ac:dyDescent="0.3"/>
  <cols>
    <col min="1" max="1" width="13" customWidth="1"/>
    <col min="2" max="2" width="7.77734375" customWidth="1"/>
    <col min="3" max="3" width="12.44140625" customWidth="1"/>
    <col min="4" max="4" width="6.44140625" bestFit="1" customWidth="1"/>
    <col min="5" max="7" width="5" bestFit="1" customWidth="1"/>
    <col min="8" max="8" width="8" bestFit="1" customWidth="1"/>
    <col min="9" max="9" width="6.44140625" bestFit="1" customWidth="1"/>
    <col min="10" max="10" width="4" bestFit="1" customWidth="1"/>
    <col min="11" max="11" width="5" bestFit="1" customWidth="1"/>
    <col min="12" max="12" width="4" bestFit="1" customWidth="1"/>
    <col min="13" max="13" width="8" bestFit="1" customWidth="1"/>
    <col min="14" max="14" width="6.44140625" bestFit="1" customWidth="1"/>
    <col min="15" max="15" width="4" bestFit="1" customWidth="1"/>
    <col min="16" max="16" width="6.44140625" bestFit="1" customWidth="1"/>
    <col min="17" max="17" width="4" bestFit="1" customWidth="1"/>
    <col min="18" max="18" width="8" bestFit="1" customWidth="1"/>
    <col min="19" max="19" width="6.44140625" bestFit="1" customWidth="1"/>
    <col min="20" max="20" width="4" bestFit="1" customWidth="1"/>
    <col min="21" max="21" width="5" bestFit="1" customWidth="1"/>
    <col min="22" max="22" width="4" bestFit="1" customWidth="1"/>
    <col min="23" max="23" width="8" bestFit="1" customWidth="1"/>
    <col min="24" max="24" width="6.44140625" bestFit="1" customWidth="1"/>
    <col min="25" max="25" width="4" bestFit="1" customWidth="1"/>
    <col min="26" max="27" width="5" bestFit="1" customWidth="1"/>
    <col min="28" max="28" width="8" bestFit="1" customWidth="1"/>
    <col min="29" max="29" width="6.44140625" bestFit="1" customWidth="1"/>
    <col min="30" max="30" width="4" bestFit="1" customWidth="1"/>
    <col min="31" max="32" width="5" bestFit="1" customWidth="1"/>
    <col min="33" max="33" width="8" bestFit="1" customWidth="1"/>
    <col min="34" max="34" width="6.44140625" bestFit="1" customWidth="1"/>
    <col min="35" max="35" width="5.21875" customWidth="1"/>
    <col min="36" max="36" width="6.21875" bestFit="1" customWidth="1"/>
    <col min="37" max="37" width="4.21875" customWidth="1"/>
    <col min="38" max="38" width="8" bestFit="1" customWidth="1"/>
    <col min="39" max="39" width="6.44140625" bestFit="1" customWidth="1"/>
    <col min="40" max="40" width="8.44140625" bestFit="1" customWidth="1"/>
    <col min="41" max="41" width="9" customWidth="1"/>
    <col min="42" max="42" width="5" bestFit="1" customWidth="1"/>
    <col min="43" max="43" width="8" bestFit="1" customWidth="1"/>
  </cols>
  <sheetData>
    <row r="1" spans="1:44" x14ac:dyDescent="0.3">
      <c r="A1" s="68" t="s">
        <v>80</v>
      </c>
      <c r="B1" s="152" t="s">
        <v>40</v>
      </c>
      <c r="C1" s="152"/>
      <c r="D1" s="152" t="s">
        <v>1</v>
      </c>
      <c r="E1" s="152"/>
      <c r="F1" s="152"/>
      <c r="G1" s="152"/>
      <c r="H1" s="152"/>
      <c r="I1" s="152" t="s">
        <v>2</v>
      </c>
      <c r="J1" s="152"/>
      <c r="K1" s="152"/>
      <c r="L1" s="152"/>
      <c r="M1" s="152"/>
      <c r="N1" s="152" t="s">
        <v>3</v>
      </c>
      <c r="O1" s="152"/>
      <c r="P1" s="152"/>
      <c r="Q1" s="152"/>
      <c r="R1" s="152"/>
      <c r="S1" s="152" t="s">
        <v>4</v>
      </c>
      <c r="T1" s="152"/>
      <c r="U1" s="152"/>
      <c r="V1" s="152"/>
      <c r="W1" s="152"/>
      <c r="X1" s="152" t="s">
        <v>5</v>
      </c>
      <c r="Y1" s="152"/>
      <c r="Z1" s="152"/>
      <c r="AA1" s="152"/>
      <c r="AB1" s="152"/>
      <c r="AC1" s="152" t="s">
        <v>6</v>
      </c>
      <c r="AD1" s="152"/>
      <c r="AE1" s="152"/>
      <c r="AF1" s="152"/>
      <c r="AG1" s="152"/>
      <c r="AH1" s="152" t="s">
        <v>7</v>
      </c>
      <c r="AI1" s="152"/>
      <c r="AJ1" s="152"/>
      <c r="AK1" s="152"/>
      <c r="AL1" s="152"/>
      <c r="AM1" s="152" t="s">
        <v>8</v>
      </c>
      <c r="AN1" s="152"/>
      <c r="AO1" s="152"/>
      <c r="AP1" s="152"/>
      <c r="AQ1" s="152"/>
    </row>
    <row r="2" spans="1:44" x14ac:dyDescent="0.3">
      <c r="A2" s="3"/>
      <c r="B2" s="3" t="s">
        <v>39</v>
      </c>
      <c r="C2" s="3" t="s">
        <v>38</v>
      </c>
      <c r="D2" s="55" t="s">
        <v>37</v>
      </c>
      <c r="E2" s="55" t="s">
        <v>11</v>
      </c>
      <c r="F2" s="55" t="s">
        <v>27</v>
      </c>
      <c r="G2" s="55" t="s">
        <v>11</v>
      </c>
      <c r="H2" s="55" t="s">
        <v>28</v>
      </c>
      <c r="I2" s="3" t="s">
        <v>37</v>
      </c>
      <c r="J2" s="3" t="s">
        <v>11</v>
      </c>
      <c r="K2" s="3" t="s">
        <v>27</v>
      </c>
      <c r="L2" s="3" t="s">
        <v>11</v>
      </c>
      <c r="M2" s="3" t="s">
        <v>28</v>
      </c>
      <c r="N2" s="3" t="s">
        <v>37</v>
      </c>
      <c r="O2" s="3" t="s">
        <v>11</v>
      </c>
      <c r="P2" s="3" t="s">
        <v>27</v>
      </c>
      <c r="Q2" s="3" t="s">
        <v>11</v>
      </c>
      <c r="R2" s="3" t="s">
        <v>28</v>
      </c>
      <c r="S2" s="3" t="s">
        <v>37</v>
      </c>
      <c r="T2" s="3" t="s">
        <v>11</v>
      </c>
      <c r="U2" s="3" t="s">
        <v>27</v>
      </c>
      <c r="V2" s="3" t="s">
        <v>11</v>
      </c>
      <c r="W2" s="3" t="s">
        <v>28</v>
      </c>
      <c r="X2" s="55" t="s">
        <v>37</v>
      </c>
      <c r="Y2" s="55" t="s">
        <v>11</v>
      </c>
      <c r="Z2" s="55" t="s">
        <v>27</v>
      </c>
      <c r="AA2" s="55" t="s">
        <v>11</v>
      </c>
      <c r="AB2" s="55" t="s">
        <v>28</v>
      </c>
      <c r="AC2" s="55" t="s">
        <v>37</v>
      </c>
      <c r="AD2" s="55" t="s">
        <v>11</v>
      </c>
      <c r="AE2" s="55" t="s">
        <v>27</v>
      </c>
      <c r="AF2" s="55" t="s">
        <v>11</v>
      </c>
      <c r="AG2" s="55" t="s">
        <v>28</v>
      </c>
      <c r="AH2" s="3" t="s">
        <v>37</v>
      </c>
      <c r="AI2" s="3" t="s">
        <v>11</v>
      </c>
      <c r="AJ2" s="3" t="s">
        <v>27</v>
      </c>
      <c r="AK2" s="3" t="s">
        <v>11</v>
      </c>
      <c r="AL2" s="3" t="s">
        <v>28</v>
      </c>
      <c r="AM2" s="55" t="s">
        <v>37</v>
      </c>
      <c r="AN2" s="55" t="s">
        <v>11</v>
      </c>
      <c r="AO2" s="55" t="s">
        <v>27</v>
      </c>
      <c r="AP2" s="55" t="s">
        <v>11</v>
      </c>
      <c r="AQ2" s="3" t="s">
        <v>28</v>
      </c>
    </row>
    <row r="3" spans="1:44" x14ac:dyDescent="0.3">
      <c r="B3" s="4" t="s">
        <v>12</v>
      </c>
      <c r="C3" t="s">
        <v>77</v>
      </c>
      <c r="D3" s="25" t="s">
        <v>222</v>
      </c>
      <c r="E3" s="3">
        <v>66</v>
      </c>
      <c r="F3" s="3">
        <v>1.2</v>
      </c>
      <c r="G3" s="3">
        <v>64</v>
      </c>
      <c r="H3" s="3">
        <v>1</v>
      </c>
      <c r="I3" s="102" t="s">
        <v>311</v>
      </c>
      <c r="J3" s="103">
        <v>239</v>
      </c>
      <c r="K3" s="103">
        <v>0.81</v>
      </c>
      <c r="L3" s="103">
        <v>228</v>
      </c>
      <c r="M3" s="103">
        <v>0.75</v>
      </c>
      <c r="X3" s="3"/>
      <c r="Y3" s="3"/>
      <c r="Z3" s="3"/>
      <c r="AA3" s="3"/>
      <c r="AB3" s="3"/>
      <c r="AC3" s="36" t="s">
        <v>12</v>
      </c>
      <c r="AD3" s="3">
        <v>277</v>
      </c>
      <c r="AE3" s="37">
        <v>0.7</v>
      </c>
      <c r="AF3" s="3">
        <v>302</v>
      </c>
      <c r="AG3" s="37">
        <v>0.7</v>
      </c>
      <c r="AM3" s="3"/>
      <c r="AN3" s="3" t="s">
        <v>212</v>
      </c>
      <c r="AO3" s="3" t="s">
        <v>211</v>
      </c>
      <c r="AP3" s="3" t="s">
        <v>217</v>
      </c>
    </row>
    <row r="4" spans="1:44" x14ac:dyDescent="0.3">
      <c r="B4" s="4" t="s">
        <v>13</v>
      </c>
      <c r="C4" t="s">
        <v>78</v>
      </c>
      <c r="D4" s="26" t="s">
        <v>223</v>
      </c>
      <c r="E4" s="3">
        <v>150</v>
      </c>
      <c r="F4" s="3">
        <v>1.3</v>
      </c>
      <c r="G4" s="3">
        <v>141</v>
      </c>
      <c r="H4" s="3">
        <v>1.2</v>
      </c>
      <c r="I4" s="104" t="s">
        <v>312</v>
      </c>
      <c r="J4" s="105">
        <v>184</v>
      </c>
      <c r="K4" s="105">
        <v>0.89</v>
      </c>
      <c r="L4" s="105">
        <v>164</v>
      </c>
      <c r="M4" s="105">
        <v>0.83</v>
      </c>
      <c r="S4" s="3"/>
      <c r="T4" s="85" t="s">
        <v>304</v>
      </c>
      <c r="U4" s="85"/>
      <c r="V4" s="84"/>
      <c r="W4" s="84"/>
      <c r="X4" s="31" t="s">
        <v>196</v>
      </c>
      <c r="Y4" s="3">
        <v>490</v>
      </c>
      <c r="Z4" s="3">
        <v>1.2</v>
      </c>
      <c r="AA4" s="3">
        <v>559</v>
      </c>
      <c r="AB4" s="3">
        <v>1.2</v>
      </c>
      <c r="AC4" s="36" t="s">
        <v>13</v>
      </c>
      <c r="AD4" s="3">
        <v>168</v>
      </c>
      <c r="AE4" s="37">
        <v>1</v>
      </c>
      <c r="AF4" s="3">
        <v>179</v>
      </c>
      <c r="AG4" s="37">
        <v>0.8</v>
      </c>
      <c r="AM4" s="39" t="s">
        <v>214</v>
      </c>
      <c r="AN4" s="3">
        <v>1503</v>
      </c>
      <c r="AO4" s="37">
        <v>0.79</v>
      </c>
      <c r="AP4" s="162">
        <v>0.82</v>
      </c>
      <c r="AQ4" s="5"/>
    </row>
    <row r="5" spans="1:44" x14ac:dyDescent="0.3">
      <c r="B5" s="4" t="s">
        <v>14</v>
      </c>
      <c r="C5" s="10" t="s">
        <v>139</v>
      </c>
      <c r="D5" s="26" t="s">
        <v>224</v>
      </c>
      <c r="E5" s="3">
        <v>134</v>
      </c>
      <c r="F5" s="3">
        <v>1.5</v>
      </c>
      <c r="G5" s="3">
        <v>135</v>
      </c>
      <c r="H5" s="3">
        <v>1.2</v>
      </c>
      <c r="S5" s="85" t="s">
        <v>302</v>
      </c>
      <c r="T5" s="3">
        <v>636</v>
      </c>
      <c r="U5" s="3">
        <v>1.1000000000000001</v>
      </c>
      <c r="X5" s="32" t="s">
        <v>198</v>
      </c>
      <c r="Y5" s="33">
        <v>476</v>
      </c>
      <c r="Z5" s="33">
        <v>1.5</v>
      </c>
      <c r="AA5" s="33">
        <v>574</v>
      </c>
      <c r="AB5" s="33">
        <v>1.2</v>
      </c>
      <c r="AC5" s="36" t="s">
        <v>14</v>
      </c>
      <c r="AD5" s="3">
        <v>93</v>
      </c>
      <c r="AE5" s="37">
        <v>1.1000000000000001</v>
      </c>
      <c r="AF5" s="3">
        <v>89</v>
      </c>
      <c r="AG5" s="37">
        <v>0.8</v>
      </c>
      <c r="AM5" s="40" t="s">
        <v>215</v>
      </c>
      <c r="AN5" s="3">
        <v>1620</v>
      </c>
      <c r="AO5" s="37">
        <v>0.86</v>
      </c>
      <c r="AP5" s="162"/>
      <c r="AQ5" s="5"/>
    </row>
    <row r="6" spans="1:44" x14ac:dyDescent="0.3">
      <c r="B6" s="4" t="s">
        <v>45</v>
      </c>
      <c r="C6" s="183" t="s">
        <v>79</v>
      </c>
      <c r="D6" s="26" t="s">
        <v>225</v>
      </c>
      <c r="E6" s="3">
        <v>117</v>
      </c>
      <c r="F6" s="3">
        <v>1.6</v>
      </c>
      <c r="G6" s="3">
        <v>123</v>
      </c>
      <c r="H6" s="3">
        <v>1</v>
      </c>
      <c r="S6" s="85" t="s">
        <v>303</v>
      </c>
      <c r="T6" s="3">
        <v>687</v>
      </c>
      <c r="U6" s="3">
        <v>1.2</v>
      </c>
      <c r="X6" s="32" t="s">
        <v>197</v>
      </c>
      <c r="Y6" s="3">
        <v>423</v>
      </c>
      <c r="Z6" s="3">
        <v>1.5</v>
      </c>
      <c r="AA6" s="3">
        <v>577</v>
      </c>
      <c r="AB6" s="3">
        <v>1.2</v>
      </c>
      <c r="AC6" s="36" t="s">
        <v>15</v>
      </c>
      <c r="AD6" s="3">
        <v>80</v>
      </c>
      <c r="AE6" s="37">
        <v>1.2</v>
      </c>
      <c r="AF6" s="3">
        <v>117</v>
      </c>
      <c r="AG6" s="37">
        <v>0.8</v>
      </c>
      <c r="AM6" s="3" t="s">
        <v>216</v>
      </c>
      <c r="AN6" s="3">
        <v>1500</v>
      </c>
      <c r="AO6" s="37">
        <v>0.81</v>
      </c>
      <c r="AP6" s="162"/>
      <c r="AQ6" s="12"/>
      <c r="AR6" s="8"/>
    </row>
    <row r="7" spans="1:44" x14ac:dyDescent="0.3">
      <c r="B7" s="4"/>
      <c r="C7" s="183"/>
      <c r="D7" s="26"/>
      <c r="E7" s="3"/>
      <c r="F7" s="3"/>
      <c r="G7" s="3"/>
      <c r="H7" s="3"/>
      <c r="X7" s="20"/>
      <c r="Y7" s="3"/>
      <c r="Z7" s="3"/>
      <c r="AA7" s="3"/>
      <c r="AB7" s="3"/>
      <c r="AC7" s="36"/>
      <c r="AD7" s="3"/>
      <c r="AE7" s="37"/>
      <c r="AF7" s="3"/>
      <c r="AG7" s="37"/>
      <c r="AM7" s="3"/>
      <c r="AN7" s="3" t="s">
        <v>212</v>
      </c>
      <c r="AO7" s="3" t="s">
        <v>211</v>
      </c>
      <c r="AP7" s="3"/>
    </row>
    <row r="8" spans="1:44" x14ac:dyDescent="0.3">
      <c r="C8" s="183"/>
      <c r="D8" s="26" t="s">
        <v>226</v>
      </c>
      <c r="E8" s="3">
        <v>170</v>
      </c>
      <c r="F8" s="3">
        <v>1.5</v>
      </c>
      <c r="G8" s="3">
        <v>176</v>
      </c>
      <c r="H8" s="3">
        <v>1.1000000000000001</v>
      </c>
      <c r="I8" s="3" t="s">
        <v>16</v>
      </c>
      <c r="J8" s="3">
        <v>47</v>
      </c>
      <c r="K8" s="3">
        <v>1.5</v>
      </c>
      <c r="L8" s="3">
        <v>52</v>
      </c>
      <c r="M8" s="3">
        <v>1</v>
      </c>
      <c r="N8" s="152" t="s">
        <v>191</v>
      </c>
      <c r="O8" s="152">
        <v>131</v>
      </c>
      <c r="P8" s="162">
        <v>1.6</v>
      </c>
      <c r="Q8" s="152">
        <v>119</v>
      </c>
      <c r="R8" s="162">
        <v>1.2</v>
      </c>
      <c r="S8" s="152" t="s">
        <v>200</v>
      </c>
      <c r="T8" s="152">
        <v>138</v>
      </c>
      <c r="U8" s="152">
        <v>2</v>
      </c>
      <c r="V8" s="152">
        <v>143</v>
      </c>
      <c r="W8" s="152">
        <v>1.3</v>
      </c>
      <c r="X8" s="152" t="s">
        <v>191</v>
      </c>
      <c r="Y8" s="152">
        <v>132</v>
      </c>
      <c r="Z8" s="152">
        <v>1.4</v>
      </c>
      <c r="AA8" s="152">
        <v>202</v>
      </c>
      <c r="AB8" s="152">
        <v>1.1000000000000001</v>
      </c>
      <c r="AC8" s="36" t="s">
        <v>16</v>
      </c>
      <c r="AD8" s="3">
        <v>135</v>
      </c>
      <c r="AE8" s="37">
        <v>1.3</v>
      </c>
      <c r="AF8" s="3">
        <v>192</v>
      </c>
      <c r="AG8" s="37">
        <v>0.8</v>
      </c>
      <c r="AH8" s="204" t="s">
        <v>328</v>
      </c>
      <c r="AI8" s="200">
        <v>378</v>
      </c>
      <c r="AJ8" s="200">
        <v>1.36</v>
      </c>
      <c r="AK8" s="3"/>
      <c r="AL8" s="34"/>
      <c r="AM8" s="152" t="s">
        <v>207</v>
      </c>
      <c r="AN8" s="152">
        <v>772</v>
      </c>
      <c r="AO8" s="162">
        <v>1.1000000000000001</v>
      </c>
    </row>
    <row r="9" spans="1:44" x14ac:dyDescent="0.3">
      <c r="C9" s="183"/>
      <c r="D9" s="164" t="s">
        <v>218</v>
      </c>
      <c r="E9" s="152">
        <v>190</v>
      </c>
      <c r="F9" s="152">
        <v>1.6</v>
      </c>
      <c r="G9" s="152">
        <v>185</v>
      </c>
      <c r="H9" s="152">
        <v>1.2</v>
      </c>
      <c r="I9" s="152" t="s">
        <v>181</v>
      </c>
      <c r="J9" s="152">
        <v>221</v>
      </c>
      <c r="K9" s="152">
        <v>1.4</v>
      </c>
      <c r="L9" s="152">
        <v>259</v>
      </c>
      <c r="M9" s="152">
        <v>1.1000000000000001</v>
      </c>
      <c r="N9" s="152"/>
      <c r="O9" s="152"/>
      <c r="P9" s="162"/>
      <c r="Q9" s="152"/>
      <c r="R9" s="16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36" t="s">
        <v>17</v>
      </c>
      <c r="AD9" s="3">
        <v>77</v>
      </c>
      <c r="AE9" s="37">
        <v>1.2</v>
      </c>
      <c r="AF9" s="3">
        <v>137</v>
      </c>
      <c r="AG9" s="37">
        <v>0.9</v>
      </c>
      <c r="AH9" s="205"/>
      <c r="AI9" s="201"/>
      <c r="AJ9" s="201"/>
      <c r="AK9" s="3"/>
      <c r="AL9" s="34"/>
      <c r="AM9" s="152"/>
      <c r="AN9" s="152"/>
      <c r="AO9" s="162"/>
    </row>
    <row r="10" spans="1:44" x14ac:dyDescent="0.3">
      <c r="C10" s="183"/>
      <c r="D10" s="164"/>
      <c r="E10" s="152"/>
      <c r="F10" s="152"/>
      <c r="G10" s="152"/>
      <c r="H10" s="152"/>
      <c r="I10" s="152"/>
      <c r="J10" s="152"/>
      <c r="K10" s="152"/>
      <c r="L10" s="152"/>
      <c r="M10" s="152"/>
      <c r="N10" s="152" t="s">
        <v>248</v>
      </c>
      <c r="O10" s="152">
        <v>350</v>
      </c>
      <c r="P10" s="162">
        <v>1.5</v>
      </c>
      <c r="Q10" s="152">
        <v>394</v>
      </c>
      <c r="R10" s="162">
        <v>1.1000000000000001</v>
      </c>
      <c r="S10" s="152" t="s">
        <v>201</v>
      </c>
      <c r="T10" s="152">
        <v>136</v>
      </c>
      <c r="U10" s="152">
        <v>1.9</v>
      </c>
      <c r="V10" s="152">
        <v>169</v>
      </c>
      <c r="W10" s="152">
        <v>1.5</v>
      </c>
      <c r="X10" s="152" t="s">
        <v>192</v>
      </c>
      <c r="Y10" s="152">
        <v>183</v>
      </c>
      <c r="Z10" s="152">
        <v>1.4</v>
      </c>
      <c r="AA10" s="152">
        <v>247</v>
      </c>
      <c r="AB10" s="152">
        <v>1.1000000000000001</v>
      </c>
      <c r="AC10" s="36" t="s">
        <v>18</v>
      </c>
      <c r="AD10" s="3">
        <v>85</v>
      </c>
      <c r="AE10" s="37">
        <v>1.2</v>
      </c>
      <c r="AF10" s="3">
        <v>158</v>
      </c>
      <c r="AG10" s="37">
        <v>0.9</v>
      </c>
      <c r="AH10" s="135" t="s">
        <v>330</v>
      </c>
      <c r="AI10" s="136">
        <v>206</v>
      </c>
      <c r="AJ10" s="136">
        <v>1.35</v>
      </c>
      <c r="AK10" s="3"/>
      <c r="AL10" s="34"/>
      <c r="AM10" s="152"/>
      <c r="AN10" s="152"/>
      <c r="AO10" s="162"/>
    </row>
    <row r="11" spans="1:44" x14ac:dyDescent="0.3">
      <c r="C11" s="183"/>
      <c r="D11" s="164" t="s">
        <v>219</v>
      </c>
      <c r="E11" s="152">
        <v>253</v>
      </c>
      <c r="F11" s="152">
        <v>1.7</v>
      </c>
      <c r="G11" s="152">
        <v>289</v>
      </c>
      <c r="H11" s="152">
        <v>1.3</v>
      </c>
      <c r="I11" s="152"/>
      <c r="J11" s="152"/>
      <c r="K11" s="152"/>
      <c r="L11" s="152"/>
      <c r="M11" s="152"/>
      <c r="N11" s="152"/>
      <c r="O11" s="152"/>
      <c r="P11" s="162"/>
      <c r="Q11" s="152"/>
      <c r="R11" s="16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36" t="s">
        <v>19</v>
      </c>
      <c r="AD11" s="3">
        <v>84</v>
      </c>
      <c r="AE11" s="37">
        <v>1.1000000000000001</v>
      </c>
      <c r="AF11" s="3">
        <v>160</v>
      </c>
      <c r="AG11" s="37">
        <v>0.9</v>
      </c>
      <c r="AH11" s="204" t="s">
        <v>331</v>
      </c>
      <c r="AI11" s="200">
        <v>272</v>
      </c>
      <c r="AJ11" s="200">
        <v>1.32</v>
      </c>
      <c r="AK11" s="3"/>
      <c r="AL11" s="34"/>
      <c r="AM11" s="158" t="s">
        <v>208</v>
      </c>
      <c r="AN11" s="152">
        <v>692</v>
      </c>
      <c r="AO11" s="162">
        <v>1.1000000000000001</v>
      </c>
    </row>
    <row r="12" spans="1:44" x14ac:dyDescent="0.3">
      <c r="C12" s="183"/>
      <c r="D12" s="164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62"/>
      <c r="Q12" s="152"/>
      <c r="R12" s="162"/>
      <c r="S12" s="152" t="s">
        <v>202</v>
      </c>
      <c r="T12" s="152">
        <v>179</v>
      </c>
      <c r="U12" s="152">
        <v>1.8</v>
      </c>
      <c r="V12" s="152">
        <v>256</v>
      </c>
      <c r="W12" s="152">
        <v>1.4</v>
      </c>
      <c r="X12" s="152"/>
      <c r="Y12" s="152"/>
      <c r="Z12" s="152"/>
      <c r="AA12" s="152"/>
      <c r="AB12" s="152"/>
      <c r="AC12" s="36" t="s">
        <v>20</v>
      </c>
      <c r="AD12" s="3">
        <v>69</v>
      </c>
      <c r="AE12" s="37">
        <v>1.1000000000000001</v>
      </c>
      <c r="AF12" s="3">
        <v>167</v>
      </c>
      <c r="AG12" s="37">
        <v>0.8</v>
      </c>
      <c r="AH12" s="205"/>
      <c r="AI12" s="201"/>
      <c r="AJ12" s="201"/>
      <c r="AK12" s="3"/>
      <c r="AL12" s="34"/>
      <c r="AM12" s="158"/>
      <c r="AN12" s="152"/>
      <c r="AO12" s="162"/>
    </row>
    <row r="13" spans="1:44" x14ac:dyDescent="0.3">
      <c r="C13" s="183"/>
      <c r="D13" s="164" t="s">
        <v>220</v>
      </c>
      <c r="E13" s="152">
        <v>297</v>
      </c>
      <c r="F13" s="152">
        <v>1.6</v>
      </c>
      <c r="G13" s="152">
        <v>318</v>
      </c>
      <c r="H13" s="152">
        <v>1.2</v>
      </c>
      <c r="I13" s="152" t="s">
        <v>182</v>
      </c>
      <c r="J13" s="152">
        <v>308</v>
      </c>
      <c r="K13" s="152">
        <v>1.3</v>
      </c>
      <c r="L13" s="152">
        <v>317</v>
      </c>
      <c r="M13" s="152">
        <v>1.1000000000000001</v>
      </c>
      <c r="N13" s="152"/>
      <c r="O13" s="152"/>
      <c r="P13" s="162"/>
      <c r="Q13" s="152"/>
      <c r="R13" s="162"/>
      <c r="S13" s="152"/>
      <c r="T13" s="152"/>
      <c r="U13" s="152"/>
      <c r="V13" s="152"/>
      <c r="W13" s="152"/>
      <c r="X13" s="152" t="s">
        <v>182</v>
      </c>
      <c r="Y13" s="152">
        <v>308</v>
      </c>
      <c r="Z13" s="152">
        <v>1.4</v>
      </c>
      <c r="AA13" s="152">
        <v>358</v>
      </c>
      <c r="AB13" s="152">
        <v>1.1000000000000001</v>
      </c>
      <c r="AC13" s="36" t="s">
        <v>21</v>
      </c>
      <c r="AD13" s="3">
        <v>67</v>
      </c>
      <c r="AE13" s="37">
        <v>1</v>
      </c>
      <c r="AF13" s="3">
        <v>168</v>
      </c>
      <c r="AG13" s="37">
        <v>0.8</v>
      </c>
      <c r="AH13" s="204" t="s">
        <v>332</v>
      </c>
      <c r="AI13" s="200">
        <v>304</v>
      </c>
      <c r="AJ13" s="200">
        <v>1.34</v>
      </c>
      <c r="AK13" s="3"/>
      <c r="AL13" s="34"/>
      <c r="AM13" s="158"/>
      <c r="AN13" s="152"/>
      <c r="AO13" s="162"/>
    </row>
    <row r="14" spans="1:44" x14ac:dyDescent="0.3">
      <c r="C14" s="183"/>
      <c r="D14" s="164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62"/>
      <c r="Q14" s="152"/>
      <c r="R14" s="162"/>
      <c r="S14" s="152" t="s">
        <v>203</v>
      </c>
      <c r="T14" s="152">
        <v>192</v>
      </c>
      <c r="U14" s="152">
        <v>1.9</v>
      </c>
      <c r="V14" s="152">
        <v>193</v>
      </c>
      <c r="W14" s="152">
        <v>1.4</v>
      </c>
      <c r="X14" s="152"/>
      <c r="Y14" s="152"/>
      <c r="Z14" s="152"/>
      <c r="AA14" s="152"/>
      <c r="AB14" s="152"/>
      <c r="AC14" s="36" t="s">
        <v>22</v>
      </c>
      <c r="AD14" s="3">
        <v>73</v>
      </c>
      <c r="AE14" s="37">
        <v>1.1000000000000001</v>
      </c>
      <c r="AF14" s="3">
        <v>136</v>
      </c>
      <c r="AG14" s="37">
        <v>0.7</v>
      </c>
      <c r="AH14" s="205"/>
      <c r="AI14" s="201"/>
      <c r="AJ14" s="201"/>
      <c r="AK14" s="3"/>
      <c r="AL14" s="34"/>
      <c r="AM14" s="152" t="s">
        <v>209</v>
      </c>
      <c r="AN14" s="152">
        <v>749</v>
      </c>
      <c r="AO14" s="162">
        <v>1.1000000000000001</v>
      </c>
    </row>
    <row r="15" spans="1:44" x14ac:dyDescent="0.3">
      <c r="C15" s="183"/>
      <c r="D15" s="164" t="s">
        <v>221</v>
      </c>
      <c r="E15" s="152">
        <v>292</v>
      </c>
      <c r="F15" s="152">
        <v>1.6</v>
      </c>
      <c r="G15" s="152">
        <v>322</v>
      </c>
      <c r="H15" s="152">
        <v>1.2</v>
      </c>
      <c r="I15" s="152"/>
      <c r="J15" s="152"/>
      <c r="K15" s="152"/>
      <c r="L15" s="152"/>
      <c r="M15" s="152"/>
      <c r="N15" s="152"/>
      <c r="O15" s="152"/>
      <c r="P15" s="162"/>
      <c r="Q15" s="152"/>
      <c r="R15" s="16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36" t="s">
        <v>23</v>
      </c>
      <c r="AD15" s="3">
        <v>75</v>
      </c>
      <c r="AE15" s="37">
        <v>1</v>
      </c>
      <c r="AF15" s="3">
        <v>160</v>
      </c>
      <c r="AG15" s="37">
        <v>0.8</v>
      </c>
      <c r="AH15" s="198" t="s">
        <v>333</v>
      </c>
      <c r="AI15" s="200">
        <v>217</v>
      </c>
      <c r="AJ15" s="202">
        <v>1.23</v>
      </c>
      <c r="AK15" s="3"/>
      <c r="AL15" s="34"/>
      <c r="AM15" s="152"/>
      <c r="AN15" s="152"/>
      <c r="AO15" s="162"/>
    </row>
    <row r="16" spans="1:44" x14ac:dyDescent="0.3">
      <c r="C16" s="183"/>
      <c r="D16" s="164"/>
      <c r="E16" s="152"/>
      <c r="F16" s="152"/>
      <c r="G16" s="152"/>
      <c r="H16" s="152"/>
      <c r="I16" s="152"/>
      <c r="J16" s="152"/>
      <c r="K16" s="152"/>
      <c r="L16" s="152"/>
      <c r="M16" s="152"/>
      <c r="N16" s="152" t="s">
        <v>249</v>
      </c>
      <c r="O16" s="152">
        <v>151</v>
      </c>
      <c r="P16" s="162">
        <v>1.2</v>
      </c>
      <c r="Q16" s="152">
        <v>167</v>
      </c>
      <c r="R16" s="162">
        <v>1</v>
      </c>
      <c r="S16" s="152" t="s">
        <v>204</v>
      </c>
      <c r="T16" s="152">
        <v>217</v>
      </c>
      <c r="U16" s="152">
        <v>1.7</v>
      </c>
      <c r="V16" s="152">
        <v>164</v>
      </c>
      <c r="W16" s="152">
        <v>1.3</v>
      </c>
      <c r="X16" s="152"/>
      <c r="Y16" s="152"/>
      <c r="Z16" s="152"/>
      <c r="AA16" s="152"/>
      <c r="AB16" s="152"/>
      <c r="AC16" s="36" t="s">
        <v>24</v>
      </c>
      <c r="AD16" s="3">
        <v>85</v>
      </c>
      <c r="AE16" s="37">
        <v>1</v>
      </c>
      <c r="AF16" s="3">
        <v>187</v>
      </c>
      <c r="AG16" s="37">
        <v>0.7</v>
      </c>
      <c r="AH16" s="199"/>
      <c r="AI16" s="201"/>
      <c r="AJ16" s="203"/>
      <c r="AK16" s="3"/>
      <c r="AL16" s="34"/>
      <c r="AM16" s="152"/>
      <c r="AN16" s="152"/>
      <c r="AO16" s="162"/>
    </row>
    <row r="17" spans="1:45" x14ac:dyDescent="0.3">
      <c r="C17" s="183"/>
      <c r="D17" s="164" t="s">
        <v>210</v>
      </c>
      <c r="E17" s="152">
        <v>262</v>
      </c>
      <c r="F17" s="152">
        <v>1.5</v>
      </c>
      <c r="G17" s="152">
        <v>262</v>
      </c>
      <c r="H17" s="152">
        <v>1.2</v>
      </c>
      <c r="I17" s="152" t="s">
        <v>183</v>
      </c>
      <c r="J17" s="152">
        <v>204</v>
      </c>
      <c r="K17" s="152">
        <v>1.2</v>
      </c>
      <c r="L17" s="152">
        <v>247</v>
      </c>
      <c r="M17" s="152">
        <v>1.1000000000000001</v>
      </c>
      <c r="N17" s="152"/>
      <c r="O17" s="152"/>
      <c r="P17" s="162"/>
      <c r="Q17" s="152"/>
      <c r="R17" s="162"/>
      <c r="S17" s="152"/>
      <c r="T17" s="152"/>
      <c r="U17" s="152"/>
      <c r="V17" s="152"/>
      <c r="W17" s="152"/>
      <c r="X17" s="152" t="s">
        <v>193</v>
      </c>
      <c r="Y17" s="152">
        <v>169</v>
      </c>
      <c r="Z17" s="152">
        <v>1.3</v>
      </c>
      <c r="AA17" s="152">
        <v>198</v>
      </c>
      <c r="AB17" s="152">
        <v>1.1000000000000001</v>
      </c>
      <c r="AC17" s="36" t="s">
        <v>25</v>
      </c>
      <c r="AD17" s="3">
        <v>83</v>
      </c>
      <c r="AE17" s="37">
        <v>1</v>
      </c>
      <c r="AF17" s="3">
        <v>194</v>
      </c>
      <c r="AG17" s="37">
        <v>0.9</v>
      </c>
      <c r="AH17" s="127"/>
      <c r="AI17" s="127"/>
      <c r="AJ17" s="127"/>
      <c r="AM17" s="152" t="s">
        <v>210</v>
      </c>
      <c r="AN17" s="152">
        <v>300</v>
      </c>
      <c r="AO17" s="162">
        <v>0.9</v>
      </c>
    </row>
    <row r="18" spans="1:45" x14ac:dyDescent="0.3">
      <c r="C18" s="183"/>
      <c r="D18" s="164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62"/>
      <c r="Q18" s="152"/>
      <c r="R18" s="162"/>
      <c r="S18" s="3"/>
      <c r="T18" s="3"/>
      <c r="U18" s="3"/>
      <c r="V18" s="3"/>
      <c r="W18" s="3"/>
      <c r="X18" s="152"/>
      <c r="Y18" s="152"/>
      <c r="Z18" s="152"/>
      <c r="AA18" s="152"/>
      <c r="AB18" s="152"/>
      <c r="AC18" s="36" t="s">
        <v>26</v>
      </c>
      <c r="AD18" s="3">
        <v>74</v>
      </c>
      <c r="AE18" s="37">
        <v>1</v>
      </c>
      <c r="AF18" s="3">
        <v>147</v>
      </c>
      <c r="AG18" s="37">
        <v>0.7</v>
      </c>
      <c r="AH18" s="127"/>
      <c r="AI18" s="127"/>
      <c r="AJ18" s="127"/>
      <c r="AM18" s="152"/>
      <c r="AN18" s="152"/>
      <c r="AO18" s="162"/>
    </row>
    <row r="19" spans="1:45" x14ac:dyDescent="0.3">
      <c r="A19" s="53" t="s">
        <v>34</v>
      </c>
      <c r="B19" s="53"/>
      <c r="C19" s="16"/>
      <c r="D19" s="56"/>
      <c r="E19" s="56">
        <v>1464</v>
      </c>
      <c r="F19" s="56">
        <v>1.6</v>
      </c>
      <c r="G19" s="56">
        <v>1552</v>
      </c>
      <c r="H19" s="56">
        <v>1.2</v>
      </c>
      <c r="I19" s="56"/>
      <c r="J19" s="56"/>
      <c r="K19" s="56">
        <v>1.4</v>
      </c>
      <c r="L19" s="56"/>
      <c r="M19" s="56">
        <v>1.1000000000000001</v>
      </c>
      <c r="N19" s="56"/>
      <c r="O19" s="59">
        <v>632</v>
      </c>
      <c r="P19" s="57">
        <v>1.4</v>
      </c>
      <c r="Q19" s="59">
        <v>680</v>
      </c>
      <c r="R19" s="57">
        <v>1.1000000000000001</v>
      </c>
      <c r="S19" s="56"/>
      <c r="T19" s="56">
        <v>862</v>
      </c>
      <c r="U19" s="56">
        <v>1.9</v>
      </c>
      <c r="V19" s="56">
        <v>925</v>
      </c>
      <c r="W19" s="56">
        <v>1.4</v>
      </c>
      <c r="X19" s="56"/>
      <c r="Y19" s="56">
        <v>792</v>
      </c>
      <c r="Z19" s="56">
        <v>1.4</v>
      </c>
      <c r="AA19" s="56">
        <v>1005</v>
      </c>
      <c r="AB19" s="56">
        <v>1.1000000000000001</v>
      </c>
      <c r="AC19" s="56"/>
      <c r="AD19" s="56">
        <f>SUM(AD8:AD18)</f>
        <v>907</v>
      </c>
      <c r="AE19" s="57">
        <f>(AD8*AE8+AD9*AE9+AD10*AE10+AD11*AE11+AD12*AE12+AD13*AE13+AD14*AE14+AD15*AE15+AD16*AE16+AD17*AE17+AD18*AE18)/SUM(AD8:AD18)</f>
        <v>1.1052921719955899</v>
      </c>
      <c r="AF19" s="56">
        <f>SUM(AF8:AF18)</f>
        <v>1806</v>
      </c>
      <c r="AG19" s="57">
        <f>(AF8*AG8+AF9*AG9+AF10*AG10+AF11*AG11+AF12*AG12+AF13*AG13+AF14*AG14+AF15*AG15+AF16*AG16+AF17*AG17+AF18*AG18)/SUM(AF8:AF18)</f>
        <v>0.80991140642303439</v>
      </c>
      <c r="AH19" s="128"/>
      <c r="AI19" s="128"/>
      <c r="AJ19" s="130">
        <f>(AI8*AJ8+AI10*AJ10+AI11*AJ11+AI13*AJ13+AI15*AJ15)/SUM(AI8:AI16)</f>
        <v>1.3257007988380536</v>
      </c>
      <c r="AK19" s="16"/>
      <c r="AL19" s="16"/>
      <c r="AM19" s="56"/>
      <c r="AN19" s="56">
        <v>1044</v>
      </c>
      <c r="AO19" s="57">
        <v>1.3</v>
      </c>
      <c r="AP19" s="16">
        <v>1469</v>
      </c>
      <c r="AQ19" s="28">
        <v>0.9</v>
      </c>
      <c r="AR19" s="16" t="s">
        <v>213</v>
      </c>
      <c r="AS19" s="28">
        <v>1.1000000000000001</v>
      </c>
    </row>
    <row r="20" spans="1:45" s="12" customFormat="1" x14ac:dyDescent="0.3">
      <c r="F20" s="8"/>
      <c r="G20" s="8"/>
      <c r="H20" s="8"/>
      <c r="M20" s="8"/>
      <c r="P20" s="8"/>
      <c r="Q20" s="43"/>
      <c r="R20" s="8"/>
      <c r="U20" s="8"/>
      <c r="W20" s="8"/>
      <c r="Z20" s="8"/>
      <c r="AB20" s="8"/>
      <c r="AS20" s="8"/>
    </row>
    <row r="21" spans="1:45" x14ac:dyDescent="0.3">
      <c r="A21" s="68" t="s">
        <v>81</v>
      </c>
      <c r="B21" s="3"/>
      <c r="C21" s="3"/>
      <c r="D21" s="152" t="s">
        <v>1</v>
      </c>
      <c r="E21" s="152"/>
      <c r="F21" s="152"/>
      <c r="G21" s="152"/>
      <c r="H21" s="152"/>
      <c r="I21" s="152" t="s">
        <v>2</v>
      </c>
      <c r="J21" s="152"/>
      <c r="K21" s="152"/>
      <c r="L21" s="152"/>
      <c r="M21" s="152"/>
      <c r="N21" s="152" t="s">
        <v>3</v>
      </c>
      <c r="O21" s="152"/>
      <c r="P21" s="152"/>
      <c r="Q21" s="152"/>
      <c r="R21" s="152"/>
      <c r="S21" s="152" t="s">
        <v>4</v>
      </c>
      <c r="T21" s="152"/>
      <c r="U21" s="152"/>
      <c r="V21" s="152"/>
      <c r="W21" s="152"/>
      <c r="X21" s="152" t="s">
        <v>5</v>
      </c>
      <c r="Y21" s="152"/>
      <c r="Z21" s="152"/>
      <c r="AA21" s="152"/>
      <c r="AB21" s="152"/>
      <c r="AC21" s="152" t="s">
        <v>6</v>
      </c>
      <c r="AD21" s="152"/>
      <c r="AE21" s="152"/>
      <c r="AF21" s="152"/>
      <c r="AG21" s="152"/>
      <c r="AH21" s="152" t="s">
        <v>7</v>
      </c>
      <c r="AI21" s="152"/>
      <c r="AJ21" s="152"/>
      <c r="AK21" s="152"/>
      <c r="AL21" s="152"/>
      <c r="AM21" s="152" t="s">
        <v>8</v>
      </c>
      <c r="AN21" s="152"/>
      <c r="AO21" s="152"/>
      <c r="AP21" s="152"/>
      <c r="AQ21" s="152"/>
      <c r="AR21" s="12"/>
      <c r="AS21" s="8"/>
    </row>
    <row r="22" spans="1:45" x14ac:dyDescent="0.3">
      <c r="A22" s="3"/>
      <c r="B22" s="3"/>
      <c r="C22" s="3"/>
      <c r="D22" s="3" t="s">
        <v>37</v>
      </c>
      <c r="E22" s="3" t="s">
        <v>11</v>
      </c>
      <c r="F22" s="3" t="s">
        <v>27</v>
      </c>
      <c r="G22" s="3" t="s">
        <v>11</v>
      </c>
      <c r="H22" s="3" t="s">
        <v>28</v>
      </c>
      <c r="I22" s="3" t="s">
        <v>37</v>
      </c>
      <c r="J22" s="3" t="s">
        <v>11</v>
      </c>
      <c r="K22" s="3" t="s">
        <v>27</v>
      </c>
      <c r="L22" s="3" t="s">
        <v>11</v>
      </c>
      <c r="M22" s="3" t="s">
        <v>28</v>
      </c>
      <c r="N22" s="3" t="s">
        <v>37</v>
      </c>
      <c r="O22" s="3" t="s">
        <v>11</v>
      </c>
      <c r="P22" s="3" t="s">
        <v>27</v>
      </c>
      <c r="Q22" s="3" t="s">
        <v>11</v>
      </c>
      <c r="R22" s="3" t="s">
        <v>28</v>
      </c>
      <c r="S22" s="3" t="s">
        <v>37</v>
      </c>
      <c r="T22" s="3" t="s">
        <v>11</v>
      </c>
      <c r="U22" s="3" t="s">
        <v>27</v>
      </c>
      <c r="V22" s="3" t="s">
        <v>11</v>
      </c>
      <c r="W22" s="3" t="s">
        <v>28</v>
      </c>
      <c r="X22" s="3" t="s">
        <v>37</v>
      </c>
      <c r="Y22" s="3" t="s">
        <v>11</v>
      </c>
      <c r="Z22" s="3" t="s">
        <v>27</v>
      </c>
      <c r="AA22" s="3" t="s">
        <v>11</v>
      </c>
      <c r="AB22" s="3" t="s">
        <v>28</v>
      </c>
      <c r="AC22" s="55" t="s">
        <v>37</v>
      </c>
      <c r="AD22" s="55" t="s">
        <v>11</v>
      </c>
      <c r="AE22" s="55" t="s">
        <v>27</v>
      </c>
      <c r="AF22" s="55" t="s">
        <v>11</v>
      </c>
      <c r="AG22" s="55" t="s">
        <v>28</v>
      </c>
      <c r="AH22" s="3" t="s">
        <v>37</v>
      </c>
      <c r="AI22" s="3" t="s">
        <v>11</v>
      </c>
      <c r="AJ22" s="3" t="s">
        <v>27</v>
      </c>
      <c r="AK22" s="3" t="s">
        <v>11</v>
      </c>
      <c r="AL22" s="3" t="s">
        <v>28</v>
      </c>
      <c r="AM22" s="55" t="s">
        <v>37</v>
      </c>
      <c r="AN22" s="55" t="s">
        <v>11</v>
      </c>
      <c r="AO22" s="55" t="s">
        <v>27</v>
      </c>
      <c r="AP22" s="55" t="s">
        <v>11</v>
      </c>
      <c r="AQ22" s="3" t="s">
        <v>28</v>
      </c>
    </row>
    <row r="23" spans="1:45" x14ac:dyDescent="0.3">
      <c r="I23" s="102" t="s">
        <v>311</v>
      </c>
      <c r="J23" s="103">
        <v>239</v>
      </c>
      <c r="K23" s="103">
        <v>0.14000000000000001</v>
      </c>
      <c r="L23" s="103">
        <v>228</v>
      </c>
      <c r="M23" s="103">
        <v>0.14000000000000001</v>
      </c>
      <c r="AC23" s="36" t="s">
        <v>12</v>
      </c>
      <c r="AD23" s="3">
        <v>277</v>
      </c>
      <c r="AE23" s="37">
        <f>AE3/Energy!AC3</f>
        <v>0.11705685618729095</v>
      </c>
      <c r="AF23" s="3">
        <v>302</v>
      </c>
      <c r="AG23" s="37">
        <f>AG3/Energy!AE3</f>
        <v>0.1246705136425162</v>
      </c>
      <c r="AM23" s="3"/>
      <c r="AN23" s="3" t="s">
        <v>212</v>
      </c>
      <c r="AO23" s="3" t="s">
        <v>211</v>
      </c>
      <c r="AP23" s="3" t="s">
        <v>217</v>
      </c>
    </row>
    <row r="24" spans="1:45" x14ac:dyDescent="0.3">
      <c r="I24" s="104" t="s">
        <v>312</v>
      </c>
      <c r="J24" s="105">
        <v>184</v>
      </c>
      <c r="K24" s="105">
        <v>0.14000000000000001</v>
      </c>
      <c r="L24" s="105">
        <v>164</v>
      </c>
      <c r="M24" s="105">
        <v>0.14000000000000001</v>
      </c>
      <c r="X24" s="20"/>
      <c r="Y24" s="20"/>
      <c r="Z24" s="20"/>
      <c r="AA24" s="20"/>
      <c r="AB24" s="20"/>
      <c r="AC24" s="36" t="s">
        <v>13</v>
      </c>
      <c r="AD24" s="3">
        <v>168</v>
      </c>
      <c r="AE24" s="37">
        <f>AE4/Energy!AC4</f>
        <v>0.13089519221958978</v>
      </c>
      <c r="AF24" s="3">
        <v>179</v>
      </c>
      <c r="AG24" s="37">
        <f>AG4/Energy!AE4</f>
        <v>0.11887426075069096</v>
      </c>
      <c r="AM24" s="39" t="s">
        <v>214</v>
      </c>
      <c r="AN24" s="3">
        <v>1503</v>
      </c>
      <c r="AO24" s="37">
        <f>AO4/Energy!AM4</f>
        <v>0.11535372709352414</v>
      </c>
      <c r="AP24" s="162">
        <f>AP4/Energy!AN4</f>
        <v>0.10763980047256497</v>
      </c>
      <c r="AQ24" s="5"/>
    </row>
    <row r="25" spans="1:45" x14ac:dyDescent="0.3">
      <c r="X25" s="38"/>
      <c r="Y25" s="38"/>
      <c r="Z25" s="38"/>
      <c r="AA25" s="38"/>
      <c r="AB25" s="38"/>
      <c r="AC25" s="36" t="s">
        <v>14</v>
      </c>
      <c r="AD25" s="3">
        <v>93</v>
      </c>
      <c r="AE25" s="37">
        <f>AE5/Energy!AC5</f>
        <v>0.13214800576645844</v>
      </c>
      <c r="AF25" s="3">
        <v>89</v>
      </c>
      <c r="AG25" s="37">
        <f>AG5/Energy!AE5</f>
        <v>0.11955108567329678</v>
      </c>
      <c r="AM25" s="40" t="s">
        <v>215</v>
      </c>
      <c r="AN25" s="3">
        <v>1620</v>
      </c>
      <c r="AO25" s="37">
        <f>AO5/Energy!AM5</f>
        <v>0.11191213596023215</v>
      </c>
      <c r="AP25" s="162"/>
      <c r="AQ25" s="5"/>
    </row>
    <row r="26" spans="1:45" x14ac:dyDescent="0.3">
      <c r="X26" s="38"/>
      <c r="Y26" s="20"/>
      <c r="Z26" s="20"/>
      <c r="AA26" s="20"/>
      <c r="AB26" s="20"/>
      <c r="AC26" s="36" t="s">
        <v>15</v>
      </c>
      <c r="AD26" s="3">
        <v>80</v>
      </c>
      <c r="AE26" s="37">
        <f>AE6/Energy!AC6</f>
        <v>0.12808333955960677</v>
      </c>
      <c r="AF26" s="3">
        <v>117</v>
      </c>
      <c r="AG26" s="37">
        <f>AG6/Energy!AE6</f>
        <v>0.12202190293157623</v>
      </c>
      <c r="AM26" s="3" t="s">
        <v>216</v>
      </c>
      <c r="AN26" s="3">
        <v>1500</v>
      </c>
      <c r="AO26" s="37">
        <f>AO6/Energy!AM6</f>
        <v>9.7390886136828184E-2</v>
      </c>
      <c r="AP26" s="162"/>
      <c r="AR26" s="8"/>
    </row>
    <row r="27" spans="1:45" x14ac:dyDescent="0.3">
      <c r="R27" s="5"/>
      <c r="X27" s="15"/>
      <c r="AC27" s="36"/>
      <c r="AD27" s="3"/>
      <c r="AE27" s="37"/>
      <c r="AF27" s="3"/>
      <c r="AG27" s="37"/>
      <c r="AM27" s="3"/>
      <c r="AN27" s="3" t="s">
        <v>212</v>
      </c>
      <c r="AO27" s="3" t="s">
        <v>211</v>
      </c>
      <c r="AP27" s="3"/>
    </row>
    <row r="28" spans="1:45" x14ac:dyDescent="0.3">
      <c r="I28" s="3" t="s">
        <v>16</v>
      </c>
      <c r="J28" s="3">
        <v>47</v>
      </c>
      <c r="K28" s="3">
        <v>0.14000000000000001</v>
      </c>
      <c r="L28" s="3">
        <v>52</v>
      </c>
      <c r="M28" s="3">
        <v>0.15</v>
      </c>
      <c r="N28" s="152" t="s">
        <v>191</v>
      </c>
      <c r="O28" s="152">
        <v>131</v>
      </c>
      <c r="P28" s="162">
        <f>P8/Energy!N8</f>
        <v>0.14474398407816175</v>
      </c>
      <c r="Q28" s="152">
        <v>119</v>
      </c>
      <c r="R28" s="162">
        <f>R8/Energy!P8</f>
        <v>0.15086748805632386</v>
      </c>
      <c r="S28" s="152" t="s">
        <v>200</v>
      </c>
      <c r="T28" s="152">
        <v>138</v>
      </c>
      <c r="U28" s="197">
        <f>U8/Energy!S8</f>
        <v>0.15625</v>
      </c>
      <c r="V28" s="152">
        <v>143</v>
      </c>
      <c r="W28" s="197">
        <f>W8/Energy!U8</f>
        <v>0.16049382716049385</v>
      </c>
      <c r="X28" s="152" t="s">
        <v>191</v>
      </c>
      <c r="Y28" s="152">
        <v>132</v>
      </c>
      <c r="Z28" s="152">
        <v>0.15</v>
      </c>
      <c r="AA28" s="152">
        <v>202</v>
      </c>
      <c r="AB28" s="152">
        <v>0.14000000000000001</v>
      </c>
      <c r="AC28" s="36" t="s">
        <v>16</v>
      </c>
      <c r="AD28" s="3">
        <v>135</v>
      </c>
      <c r="AE28" s="37">
        <f>AE8/Energy!AC8</f>
        <v>0.13377651090278564</v>
      </c>
      <c r="AF28" s="3">
        <v>192</v>
      </c>
      <c r="AG28" s="37">
        <f>AG8/Energy!AE8</f>
        <v>0.11802021096112709</v>
      </c>
      <c r="AH28" s="3"/>
      <c r="AI28" s="3"/>
      <c r="AJ28" s="3"/>
      <c r="AK28" s="3"/>
      <c r="AL28" s="3"/>
      <c r="AM28" s="152" t="s">
        <v>207</v>
      </c>
      <c r="AN28" s="152">
        <v>772</v>
      </c>
      <c r="AO28" s="162">
        <f>AO8/Energy!AM8</f>
        <v>0.1356684755796744</v>
      </c>
    </row>
    <row r="29" spans="1:45" x14ac:dyDescent="0.3">
      <c r="I29" s="152" t="s">
        <v>181</v>
      </c>
      <c r="J29" s="152">
        <v>221</v>
      </c>
      <c r="K29" s="152">
        <v>0.14000000000000001</v>
      </c>
      <c r="L29" s="152">
        <v>259</v>
      </c>
      <c r="M29" s="152">
        <v>0.15</v>
      </c>
      <c r="N29" s="152"/>
      <c r="O29" s="152"/>
      <c r="P29" s="162"/>
      <c r="Q29" s="152"/>
      <c r="R29" s="162"/>
      <c r="S29" s="152"/>
      <c r="T29" s="152"/>
      <c r="U29" s="197"/>
      <c r="V29" s="152"/>
      <c r="W29" s="197"/>
      <c r="X29" s="152"/>
      <c r="Y29" s="152"/>
      <c r="Z29" s="152"/>
      <c r="AA29" s="152"/>
      <c r="AB29" s="152"/>
      <c r="AC29" s="36" t="s">
        <v>17</v>
      </c>
      <c r="AD29" s="3">
        <v>77</v>
      </c>
      <c r="AE29" s="37">
        <f>AE9/Energy!AC9</f>
        <v>0.12632110825718976</v>
      </c>
      <c r="AF29" s="3">
        <v>137</v>
      </c>
      <c r="AG29" s="37">
        <f>AG9/Energy!AE9</f>
        <v>0.11869279666605122</v>
      </c>
      <c r="AH29" s="3"/>
      <c r="AI29" s="3"/>
      <c r="AJ29" s="3"/>
      <c r="AK29" s="3"/>
      <c r="AL29" s="3"/>
      <c r="AM29" s="152"/>
      <c r="AN29" s="152"/>
      <c r="AO29" s="162"/>
    </row>
    <row r="30" spans="1:45" x14ac:dyDescent="0.3">
      <c r="I30" s="152"/>
      <c r="J30" s="152"/>
      <c r="K30" s="152"/>
      <c r="L30" s="152"/>
      <c r="M30" s="152"/>
      <c r="N30" s="152" t="s">
        <v>248</v>
      </c>
      <c r="O30" s="152">
        <v>350</v>
      </c>
      <c r="P30" s="162">
        <f>P10/Energy!N10</f>
        <v>0.14897209256132682</v>
      </c>
      <c r="Q30" s="152">
        <v>394</v>
      </c>
      <c r="R30" s="162">
        <f>R10/Energy!P10</f>
        <v>0.14615997874036674</v>
      </c>
      <c r="S30" s="152" t="s">
        <v>201</v>
      </c>
      <c r="T30" s="152">
        <v>136</v>
      </c>
      <c r="U30" s="197">
        <f>U10/Energy!S10</f>
        <v>0.16521739130434782</v>
      </c>
      <c r="V30" s="152">
        <v>169</v>
      </c>
      <c r="W30" s="197">
        <f>W10/Energy!U10</f>
        <v>0.17857142857142858</v>
      </c>
      <c r="X30" s="152" t="s">
        <v>192</v>
      </c>
      <c r="Y30" s="152">
        <v>183</v>
      </c>
      <c r="Z30" s="152">
        <v>0.15</v>
      </c>
      <c r="AA30" s="152">
        <v>247</v>
      </c>
      <c r="AB30" s="152">
        <v>0.15</v>
      </c>
      <c r="AC30" s="36" t="s">
        <v>18</v>
      </c>
      <c r="AD30" s="3">
        <v>85</v>
      </c>
      <c r="AE30" s="37">
        <f>AE10/Energy!AC10</f>
        <v>0.13948460438679081</v>
      </c>
      <c r="AF30" s="3">
        <v>158</v>
      </c>
      <c r="AG30" s="37">
        <f>AG10/Energy!AE10</f>
        <v>0.12270273218083655</v>
      </c>
      <c r="AH30" s="3"/>
      <c r="AI30" s="3"/>
      <c r="AJ30" s="3"/>
      <c r="AK30" s="3"/>
      <c r="AL30" s="3"/>
      <c r="AM30" s="152"/>
      <c r="AN30" s="152"/>
      <c r="AO30" s="162"/>
    </row>
    <row r="31" spans="1:45" x14ac:dyDescent="0.3">
      <c r="I31" s="152"/>
      <c r="J31" s="152"/>
      <c r="K31" s="152"/>
      <c r="L31" s="152"/>
      <c r="M31" s="152"/>
      <c r="N31" s="152"/>
      <c r="O31" s="152"/>
      <c r="P31" s="162"/>
      <c r="Q31" s="152"/>
      <c r="R31" s="162"/>
      <c r="S31" s="152"/>
      <c r="T31" s="152"/>
      <c r="U31" s="197"/>
      <c r="V31" s="152"/>
      <c r="W31" s="197"/>
      <c r="X31" s="152"/>
      <c r="Y31" s="152"/>
      <c r="Z31" s="152"/>
      <c r="AA31" s="152"/>
      <c r="AB31" s="152"/>
      <c r="AC31" s="36" t="s">
        <v>19</v>
      </c>
      <c r="AD31" s="3">
        <v>84</v>
      </c>
      <c r="AE31" s="37">
        <f>AE11/Energy!AC11</f>
        <v>0.11563367252543943</v>
      </c>
      <c r="AF31" s="3">
        <v>160</v>
      </c>
      <c r="AG31" s="37">
        <f>AG11/Energy!AE11</f>
        <v>0.12474185366394547</v>
      </c>
      <c r="AH31" s="3"/>
      <c r="AI31" s="3"/>
      <c r="AJ31" s="3"/>
      <c r="AK31" s="3"/>
      <c r="AL31" s="3"/>
      <c r="AM31" s="158" t="s">
        <v>208</v>
      </c>
      <c r="AN31" s="152">
        <v>692</v>
      </c>
      <c r="AO31" s="162">
        <f>AO11/Energy!AM11</f>
        <v>0.14164305949008499</v>
      </c>
    </row>
    <row r="32" spans="1:45" x14ac:dyDescent="0.3">
      <c r="I32" s="152"/>
      <c r="J32" s="152"/>
      <c r="K32" s="152"/>
      <c r="L32" s="152"/>
      <c r="M32" s="152"/>
      <c r="N32" s="152"/>
      <c r="O32" s="152"/>
      <c r="P32" s="162"/>
      <c r="Q32" s="152"/>
      <c r="R32" s="162"/>
      <c r="S32" s="152" t="s">
        <v>202</v>
      </c>
      <c r="T32" s="152">
        <v>179</v>
      </c>
      <c r="U32" s="197">
        <f>U12/Energy!S12</f>
        <v>0.169811320754717</v>
      </c>
      <c r="V32" s="152">
        <v>256</v>
      </c>
      <c r="W32" s="197">
        <f>W12/Energy!U12</f>
        <v>0.1728395061728395</v>
      </c>
      <c r="X32" s="152"/>
      <c r="Y32" s="152"/>
      <c r="Z32" s="152"/>
      <c r="AA32" s="152"/>
      <c r="AB32" s="152"/>
      <c r="AC32" s="36" t="s">
        <v>20</v>
      </c>
      <c r="AD32" s="3">
        <v>69</v>
      </c>
      <c r="AE32" s="37">
        <f>AE12/Energy!AC12</f>
        <v>0.12623074981065388</v>
      </c>
      <c r="AF32" s="3">
        <v>167</v>
      </c>
      <c r="AG32" s="37">
        <f>AG12/Energy!AE12</f>
        <v>0.12545477355413373</v>
      </c>
      <c r="AH32" s="3"/>
      <c r="AI32" s="3"/>
      <c r="AJ32" s="3"/>
      <c r="AK32" s="3"/>
      <c r="AL32" s="3"/>
      <c r="AM32" s="158"/>
      <c r="AN32" s="152"/>
      <c r="AO32" s="162"/>
    </row>
    <row r="33" spans="1:45" x14ac:dyDescent="0.3">
      <c r="I33" s="152" t="s">
        <v>182</v>
      </c>
      <c r="J33" s="152">
        <v>308</v>
      </c>
      <c r="K33" s="152">
        <v>0.15</v>
      </c>
      <c r="L33" s="152">
        <v>317</v>
      </c>
      <c r="M33" s="152">
        <v>0.15</v>
      </c>
      <c r="N33" s="152"/>
      <c r="O33" s="152"/>
      <c r="P33" s="162"/>
      <c r="Q33" s="152"/>
      <c r="R33" s="162"/>
      <c r="S33" s="152"/>
      <c r="T33" s="152"/>
      <c r="U33" s="197"/>
      <c r="V33" s="152"/>
      <c r="W33" s="197"/>
      <c r="X33" s="152" t="s">
        <v>182</v>
      </c>
      <c r="Y33" s="152">
        <v>308</v>
      </c>
      <c r="Z33" s="152">
        <v>0.15</v>
      </c>
      <c r="AA33" s="152">
        <v>358</v>
      </c>
      <c r="AB33" s="152">
        <v>0.16</v>
      </c>
      <c r="AC33" s="36" t="s">
        <v>21</v>
      </c>
      <c r="AD33" s="3">
        <v>67</v>
      </c>
      <c r="AE33" s="37">
        <f>AE13/Energy!AC13</f>
        <v>0.11570324431897071</v>
      </c>
      <c r="AF33" s="3">
        <v>168</v>
      </c>
      <c r="AG33" s="37">
        <f>AG13/Energy!AE13</f>
        <v>0.12887013112535844</v>
      </c>
      <c r="AH33" s="3"/>
      <c r="AI33" s="3"/>
      <c r="AJ33" s="3"/>
      <c r="AK33" s="3"/>
      <c r="AL33" s="3"/>
      <c r="AM33" s="158"/>
      <c r="AN33" s="152"/>
      <c r="AO33" s="162"/>
    </row>
    <row r="34" spans="1:45" x14ac:dyDescent="0.3">
      <c r="I34" s="152"/>
      <c r="J34" s="152"/>
      <c r="K34" s="152"/>
      <c r="L34" s="152"/>
      <c r="M34" s="152"/>
      <c r="N34" s="152"/>
      <c r="O34" s="152"/>
      <c r="P34" s="162"/>
      <c r="Q34" s="152"/>
      <c r="R34" s="162"/>
      <c r="S34" s="152" t="s">
        <v>203</v>
      </c>
      <c r="T34" s="152">
        <v>192</v>
      </c>
      <c r="U34" s="197">
        <f>U14/Energy!S14</f>
        <v>0.18269230769230768</v>
      </c>
      <c r="V34" s="152">
        <v>193</v>
      </c>
      <c r="W34" s="197">
        <f>W14/Energy!U14</f>
        <v>0.17721518987341769</v>
      </c>
      <c r="X34" s="152"/>
      <c r="Y34" s="152"/>
      <c r="Z34" s="152"/>
      <c r="AA34" s="152"/>
      <c r="AB34" s="152"/>
      <c r="AC34" s="36" t="s">
        <v>22</v>
      </c>
      <c r="AD34" s="3">
        <v>73</v>
      </c>
      <c r="AE34" s="37">
        <f>AE14/Energy!AC14</f>
        <v>0.12402891001138812</v>
      </c>
      <c r="AF34" s="3">
        <v>136</v>
      </c>
      <c r="AG34" s="37">
        <f>AG14/Energy!AE14</f>
        <v>0.11148804688868715</v>
      </c>
      <c r="AH34" s="3"/>
      <c r="AI34" s="3"/>
      <c r="AJ34" s="3"/>
      <c r="AK34" s="3"/>
      <c r="AL34" s="3"/>
      <c r="AM34" s="152" t="s">
        <v>209</v>
      </c>
      <c r="AN34" s="152">
        <v>749</v>
      </c>
      <c r="AO34" s="162">
        <f>AO14/Energy!AM14</f>
        <v>0.14899092509819858</v>
      </c>
    </row>
    <row r="35" spans="1:45" x14ac:dyDescent="0.3">
      <c r="I35" s="152"/>
      <c r="J35" s="152"/>
      <c r="K35" s="152"/>
      <c r="L35" s="152"/>
      <c r="M35" s="152"/>
      <c r="N35" s="152"/>
      <c r="O35" s="152"/>
      <c r="P35" s="162"/>
      <c r="Q35" s="152"/>
      <c r="R35" s="162"/>
      <c r="S35" s="152"/>
      <c r="T35" s="152"/>
      <c r="U35" s="197"/>
      <c r="V35" s="152"/>
      <c r="W35" s="197"/>
      <c r="X35" s="152"/>
      <c r="Y35" s="152"/>
      <c r="Z35" s="152"/>
      <c r="AA35" s="152"/>
      <c r="AB35" s="152"/>
      <c r="AC35" s="36" t="s">
        <v>23</v>
      </c>
      <c r="AD35" s="3">
        <v>75</v>
      </c>
      <c r="AE35" s="37">
        <f>AE15/Energy!AC15</f>
        <v>0.12182939012207303</v>
      </c>
      <c r="AF35" s="3">
        <v>160</v>
      </c>
      <c r="AG35" s="37">
        <f>AG15/Energy!AE15</f>
        <v>0.12482641326904774</v>
      </c>
      <c r="AH35" s="3"/>
      <c r="AI35" s="3"/>
      <c r="AJ35" s="3"/>
      <c r="AK35" s="3"/>
      <c r="AL35" s="3"/>
      <c r="AM35" s="152"/>
      <c r="AN35" s="152"/>
      <c r="AO35" s="162"/>
    </row>
    <row r="36" spans="1:45" x14ac:dyDescent="0.3">
      <c r="I36" s="152"/>
      <c r="J36" s="152"/>
      <c r="K36" s="152"/>
      <c r="L36" s="152"/>
      <c r="M36" s="152"/>
      <c r="N36" s="152" t="s">
        <v>249</v>
      </c>
      <c r="O36" s="152">
        <v>151</v>
      </c>
      <c r="P36" s="162">
        <f>P16/Energy!N16</f>
        <v>0.13772523814989099</v>
      </c>
      <c r="Q36" s="152">
        <v>167</v>
      </c>
      <c r="R36" s="162">
        <f>R16/Energy!P16</f>
        <v>0.14827995255041518</v>
      </c>
      <c r="S36" s="152" t="s">
        <v>204</v>
      </c>
      <c r="T36" s="152">
        <v>217</v>
      </c>
      <c r="U36" s="197">
        <f>U16/Energy!S16</f>
        <v>0.17171717171717171</v>
      </c>
      <c r="V36" s="152">
        <v>164</v>
      </c>
      <c r="W36" s="197">
        <f>W16/Energy!U16</f>
        <v>0.17567567567567569</v>
      </c>
      <c r="X36" s="152"/>
      <c r="Y36" s="152"/>
      <c r="Z36" s="152"/>
      <c r="AA36" s="152"/>
      <c r="AB36" s="152"/>
      <c r="AC36" s="36" t="s">
        <v>24</v>
      </c>
      <c r="AD36" s="3">
        <v>85</v>
      </c>
      <c r="AE36" s="37">
        <f>AE16/Energy!AC16</f>
        <v>0.1233912861073751</v>
      </c>
      <c r="AF36" s="3">
        <v>187</v>
      </c>
      <c r="AG36" s="37">
        <f>AG16/Energy!AE16</f>
        <v>0.11382113821138209</v>
      </c>
      <c r="AH36" s="3"/>
      <c r="AI36" s="3"/>
      <c r="AJ36" s="3"/>
      <c r="AK36" s="3"/>
      <c r="AL36" s="3"/>
      <c r="AM36" s="152"/>
      <c r="AN36" s="152"/>
      <c r="AO36" s="162"/>
    </row>
    <row r="37" spans="1:45" x14ac:dyDescent="0.3">
      <c r="I37" s="152" t="s">
        <v>183</v>
      </c>
      <c r="J37" s="152">
        <v>204</v>
      </c>
      <c r="K37" s="152">
        <v>0.16</v>
      </c>
      <c r="L37" s="152">
        <v>247</v>
      </c>
      <c r="M37" s="152">
        <v>0.16</v>
      </c>
      <c r="N37" s="152"/>
      <c r="O37" s="152"/>
      <c r="P37" s="162"/>
      <c r="Q37" s="152"/>
      <c r="R37" s="162"/>
      <c r="S37" s="152"/>
      <c r="T37" s="152"/>
      <c r="U37" s="197"/>
      <c r="V37" s="152"/>
      <c r="W37" s="197"/>
      <c r="X37" s="152" t="s">
        <v>193</v>
      </c>
      <c r="Y37" s="152">
        <v>169</v>
      </c>
      <c r="Z37" s="152">
        <v>0.16</v>
      </c>
      <c r="AA37" s="152">
        <v>198</v>
      </c>
      <c r="AB37" s="152">
        <v>0.16</v>
      </c>
      <c r="AC37" s="36" t="s">
        <v>25</v>
      </c>
      <c r="AD37" s="3">
        <v>83</v>
      </c>
      <c r="AE37" s="37">
        <f>AE17/Energy!AC17</f>
        <v>0.12833346166679499</v>
      </c>
      <c r="AF37" s="3">
        <v>194</v>
      </c>
      <c r="AG37" s="37">
        <f>AG17/Energy!AE17</f>
        <v>0.14313432361080189</v>
      </c>
      <c r="AM37" s="152" t="s">
        <v>210</v>
      </c>
      <c r="AN37" s="152">
        <v>300</v>
      </c>
      <c r="AO37" s="162">
        <f>AO17/Energy!AM17</f>
        <v>0.13436846819946252</v>
      </c>
    </row>
    <row r="38" spans="1:45" x14ac:dyDescent="0.3">
      <c r="I38" s="152"/>
      <c r="J38" s="152"/>
      <c r="K38" s="152"/>
      <c r="L38" s="152"/>
      <c r="M38" s="152"/>
      <c r="N38" s="152"/>
      <c r="O38" s="152"/>
      <c r="P38" s="162"/>
      <c r="Q38" s="152"/>
      <c r="R38" s="162"/>
      <c r="S38" s="3"/>
      <c r="T38" s="3"/>
      <c r="U38" s="67"/>
      <c r="V38" s="3"/>
      <c r="W38" s="67"/>
      <c r="X38" s="152"/>
      <c r="Y38" s="152"/>
      <c r="Z38" s="152"/>
      <c r="AA38" s="152"/>
      <c r="AB38" s="152"/>
      <c r="AC38" s="36" t="s">
        <v>26</v>
      </c>
      <c r="AD38" s="3">
        <v>74</v>
      </c>
      <c r="AE38" s="37">
        <f>AE18/Energy!AC18</f>
        <v>0.13213181469834306</v>
      </c>
      <c r="AF38" s="3">
        <v>147</v>
      </c>
      <c r="AG38" s="37">
        <f>AG18/Energy!AE18</f>
        <v>0.12623757912391118</v>
      </c>
      <c r="AM38" s="152"/>
      <c r="AN38" s="152"/>
      <c r="AO38" s="162"/>
    </row>
    <row r="39" spans="1:45" x14ac:dyDescent="0.3">
      <c r="A39" s="53" t="s">
        <v>34</v>
      </c>
      <c r="B39" s="53"/>
      <c r="C39" s="16"/>
      <c r="D39" s="16"/>
      <c r="E39" s="16"/>
      <c r="F39" s="16"/>
      <c r="G39" s="16"/>
      <c r="H39" s="16"/>
      <c r="I39" s="56"/>
      <c r="J39" s="56"/>
      <c r="K39" s="56">
        <v>0.2</v>
      </c>
      <c r="L39" s="56"/>
      <c r="M39" s="56">
        <v>0.2</v>
      </c>
      <c r="N39" s="56"/>
      <c r="O39" s="59">
        <v>632</v>
      </c>
      <c r="P39" s="57">
        <f>P19/Energy!N19</f>
        <v>0.14071766006633832</v>
      </c>
      <c r="Q39" s="59">
        <v>680</v>
      </c>
      <c r="R39" s="57">
        <f>R19/Energy!P19</f>
        <v>0.14846807936293699</v>
      </c>
      <c r="S39" s="56"/>
      <c r="T39" s="56"/>
      <c r="U39" s="69"/>
      <c r="V39" s="56"/>
      <c r="W39" s="69"/>
      <c r="X39" s="56"/>
      <c r="Y39" s="56">
        <v>792</v>
      </c>
      <c r="Z39" s="56">
        <v>0.15</v>
      </c>
      <c r="AA39" s="56">
        <v>1005</v>
      </c>
      <c r="AB39" s="56">
        <v>0.15</v>
      </c>
      <c r="AC39" s="56"/>
      <c r="AD39" s="56">
        <f>SUM(AD28:AD38)</f>
        <v>907</v>
      </c>
      <c r="AE39" s="57">
        <f>(AD28*AE28+AD29*AE29+AD30*AE30+AD31*AE31+AD32*AE32+AD33*AE33+AD34*AE34+AD35*AE35+AD36*AE36+AD37*AE37+AD38*AE38)/SUM(AD28:AD38)</f>
        <v>0.12671115644336828</v>
      </c>
      <c r="AF39" s="56">
        <f>SUM(AF28:AF38)</f>
        <v>1806</v>
      </c>
      <c r="AG39" s="57">
        <f>(AF28*AG28+AF29*AG29+AF30*AG30+AF31*AG31+AF32*AG32+AF33*AG33+AF34*AG34+AF35*AG35+AF36*AG36+AF37*AG37+AF38*AG38)/SUM(AF28:AF38)</f>
        <v>0.12381605060262318</v>
      </c>
      <c r="AH39" s="16"/>
      <c r="AI39" s="16"/>
      <c r="AJ39" s="16"/>
      <c r="AK39" s="16"/>
      <c r="AL39" s="16"/>
      <c r="AM39" s="56"/>
      <c r="AN39" s="56">
        <v>1044</v>
      </c>
      <c r="AO39" s="57">
        <f>AO19/Energy!AM19</f>
        <v>0.14185945002182454</v>
      </c>
      <c r="AP39" s="16">
        <v>1469</v>
      </c>
      <c r="AQ39" s="28">
        <f>AQ19/Energy!AO19</f>
        <v>0.13765677577240745</v>
      </c>
      <c r="AR39" s="12"/>
      <c r="AS39" s="8"/>
    </row>
    <row r="40" spans="1:45" s="12" customFormat="1" x14ac:dyDescent="0.3">
      <c r="K40" s="8"/>
      <c r="M40" s="8"/>
      <c r="P40" s="8"/>
      <c r="Q40" s="8"/>
      <c r="R40" s="8"/>
      <c r="U40" s="66"/>
      <c r="V40" s="43"/>
      <c r="W40" s="66"/>
      <c r="Z40" s="66"/>
      <c r="AB40" s="66"/>
      <c r="AS40" s="8"/>
    </row>
    <row r="41" spans="1:45" x14ac:dyDescent="0.3">
      <c r="AR41" s="12"/>
      <c r="AS41" s="8"/>
    </row>
    <row r="42" spans="1:45" x14ac:dyDescent="0.3">
      <c r="A42" s="68" t="s">
        <v>82</v>
      </c>
      <c r="B42" s="3"/>
      <c r="C42" s="3"/>
      <c r="D42" s="152" t="s">
        <v>1</v>
      </c>
      <c r="E42" s="152"/>
      <c r="F42" s="152"/>
      <c r="G42" s="152"/>
      <c r="H42" s="152"/>
      <c r="I42" s="152" t="s">
        <v>2</v>
      </c>
      <c r="J42" s="152"/>
      <c r="K42" s="152"/>
      <c r="L42" s="152"/>
      <c r="M42" s="152"/>
      <c r="N42" s="152" t="s">
        <v>3</v>
      </c>
      <c r="O42" s="152"/>
      <c r="P42" s="152"/>
      <c r="Q42" s="152"/>
      <c r="R42" s="152"/>
      <c r="S42" s="152" t="s">
        <v>4</v>
      </c>
      <c r="T42" s="152"/>
      <c r="U42" s="152"/>
      <c r="V42" s="152"/>
      <c r="W42" s="152"/>
      <c r="X42" s="152" t="s">
        <v>5</v>
      </c>
      <c r="Y42" s="152"/>
      <c r="Z42" s="152"/>
      <c r="AA42" s="152"/>
      <c r="AB42" s="152"/>
      <c r="AC42" s="152" t="s">
        <v>6</v>
      </c>
      <c r="AD42" s="152"/>
      <c r="AE42" s="152"/>
      <c r="AF42" s="152"/>
      <c r="AG42" s="152"/>
      <c r="AH42" s="152" t="s">
        <v>7</v>
      </c>
      <c r="AI42" s="152"/>
      <c r="AJ42" s="152"/>
      <c r="AK42" s="152"/>
      <c r="AL42" s="152"/>
      <c r="AM42" s="152" t="s">
        <v>8</v>
      </c>
      <c r="AN42" s="152"/>
      <c r="AO42" s="152"/>
      <c r="AP42" s="152"/>
      <c r="AQ42" s="152"/>
    </row>
    <row r="43" spans="1:45" x14ac:dyDescent="0.3">
      <c r="A43" s="3"/>
      <c r="B43" s="3"/>
      <c r="C43" s="3"/>
      <c r="D43" s="3" t="s">
        <v>37</v>
      </c>
      <c r="E43" s="3" t="s">
        <v>11</v>
      </c>
      <c r="F43" s="3" t="s">
        <v>27</v>
      </c>
      <c r="G43" s="3" t="s">
        <v>11</v>
      </c>
      <c r="H43" s="3" t="s">
        <v>28</v>
      </c>
      <c r="I43" s="3" t="s">
        <v>37</v>
      </c>
      <c r="J43" s="3" t="s">
        <v>11</v>
      </c>
      <c r="K43" s="3" t="s">
        <v>27</v>
      </c>
      <c r="L43" s="3" t="s">
        <v>11</v>
      </c>
      <c r="M43" s="3" t="s">
        <v>28</v>
      </c>
      <c r="N43" s="3" t="s">
        <v>37</v>
      </c>
      <c r="O43" s="3" t="s">
        <v>11</v>
      </c>
      <c r="P43" s="3" t="s">
        <v>27</v>
      </c>
      <c r="Q43" s="3" t="s">
        <v>11</v>
      </c>
      <c r="R43" s="3" t="s">
        <v>28</v>
      </c>
      <c r="S43" s="3" t="s">
        <v>37</v>
      </c>
      <c r="T43" s="3" t="s">
        <v>11</v>
      </c>
      <c r="U43" s="3" t="s">
        <v>27</v>
      </c>
      <c r="V43" s="3" t="s">
        <v>11</v>
      </c>
      <c r="W43" s="3" t="s">
        <v>28</v>
      </c>
      <c r="X43" s="3" t="s">
        <v>37</v>
      </c>
      <c r="Y43" s="3" t="s">
        <v>11</v>
      </c>
      <c r="Z43" s="3" t="s">
        <v>27</v>
      </c>
      <c r="AA43" s="3" t="s">
        <v>11</v>
      </c>
      <c r="AB43" s="3" t="s">
        <v>28</v>
      </c>
      <c r="AC43" s="55" t="s">
        <v>37</v>
      </c>
      <c r="AD43" s="55" t="s">
        <v>11</v>
      </c>
      <c r="AE43" s="55" t="s">
        <v>27</v>
      </c>
      <c r="AF43" s="55" t="s">
        <v>11</v>
      </c>
      <c r="AG43" s="55" t="s">
        <v>28</v>
      </c>
      <c r="AH43" s="3" t="s">
        <v>37</v>
      </c>
      <c r="AI43" s="3" t="s">
        <v>11</v>
      </c>
      <c r="AJ43" s="3" t="s">
        <v>27</v>
      </c>
      <c r="AK43" s="3" t="s">
        <v>11</v>
      </c>
      <c r="AL43" s="3" t="s">
        <v>28</v>
      </c>
      <c r="AM43" s="55" t="s">
        <v>37</v>
      </c>
      <c r="AN43" s="55" t="s">
        <v>11</v>
      </c>
      <c r="AO43" s="55" t="s">
        <v>27</v>
      </c>
      <c r="AP43" s="55" t="s">
        <v>11</v>
      </c>
      <c r="AQ43" s="3" t="s">
        <v>28</v>
      </c>
    </row>
    <row r="44" spans="1:45" x14ac:dyDescent="0.3">
      <c r="AC44" s="36" t="s">
        <v>12</v>
      </c>
      <c r="AD44" s="3">
        <v>277</v>
      </c>
      <c r="AE44" s="37">
        <f>AE3/Energy!AC23*1000</f>
        <v>0.48848569434752259</v>
      </c>
      <c r="AF44" s="3">
        <v>302</v>
      </c>
      <c r="AG44" s="37">
        <f>AG3/Energy!AE23*1000</f>
        <v>0.52021403091557672</v>
      </c>
      <c r="AM44" s="3"/>
      <c r="AN44" s="3" t="s">
        <v>212</v>
      </c>
      <c r="AO44" s="3" t="s">
        <v>211</v>
      </c>
      <c r="AP44" s="3" t="s">
        <v>217</v>
      </c>
    </row>
    <row r="45" spans="1:45" x14ac:dyDescent="0.3">
      <c r="AC45" s="36" t="s">
        <v>13</v>
      </c>
      <c r="AD45" s="3">
        <v>168</v>
      </c>
      <c r="AE45" s="37">
        <f>AE4/Energy!AC24*1000</f>
        <v>0.54635852046112665</v>
      </c>
      <c r="AF45" s="3">
        <v>179</v>
      </c>
      <c r="AG45" s="37">
        <f>AG4/Energy!AE24*1000</f>
        <v>0.49612403100775193</v>
      </c>
      <c r="AM45" s="39" t="s">
        <v>214</v>
      </c>
      <c r="AN45" s="3">
        <v>1503</v>
      </c>
      <c r="AO45" s="37">
        <f>AO4/Energy!AM24*1000</f>
        <v>0.48264907135874879</v>
      </c>
      <c r="AP45" s="162">
        <f>AP4/Energy!AN24*1000</f>
        <v>0.45037622892294171</v>
      </c>
      <c r="AQ45" s="5"/>
      <c r="AR45" s="5"/>
    </row>
    <row r="46" spans="1:45" x14ac:dyDescent="0.3">
      <c r="AC46" s="36" t="s">
        <v>14</v>
      </c>
      <c r="AD46" s="3">
        <v>93</v>
      </c>
      <c r="AE46" s="37">
        <f>AE5/Energy!AC25*1000</f>
        <v>0.55190406903818179</v>
      </c>
      <c r="AF46" s="3">
        <v>89</v>
      </c>
      <c r="AG46" s="37">
        <f>AG5/Energy!AE25*1000</f>
        <v>0.49946931385403009</v>
      </c>
      <c r="AM46" s="40" t="s">
        <v>215</v>
      </c>
      <c r="AN46" s="3">
        <v>1620</v>
      </c>
      <c r="AO46" s="37">
        <f>AO5/Energy!AM25*1000</f>
        <v>0.46823106658681324</v>
      </c>
      <c r="AP46" s="162"/>
      <c r="AQ46" s="5"/>
      <c r="AR46" s="5"/>
    </row>
    <row r="47" spans="1:45" x14ac:dyDescent="0.3">
      <c r="AC47" s="36" t="s">
        <v>15</v>
      </c>
      <c r="AD47" s="3">
        <v>80</v>
      </c>
      <c r="AE47" s="37">
        <f>AE6/Energy!AC26*1000</f>
        <v>0.53526027030643653</v>
      </c>
      <c r="AF47" s="3">
        <v>117</v>
      </c>
      <c r="AG47" s="37">
        <f>AG6/Energy!AE26*1000</f>
        <v>0.510073960724305</v>
      </c>
      <c r="AM47" s="3" t="s">
        <v>216</v>
      </c>
      <c r="AN47" s="3">
        <v>1500</v>
      </c>
      <c r="AO47" s="37">
        <f>AO6/Energy!AM26*1000</f>
        <v>0.4074856625415032</v>
      </c>
      <c r="AP47" s="162"/>
      <c r="AQ47" s="8"/>
      <c r="AR47" s="8"/>
    </row>
    <row r="48" spans="1:45" x14ac:dyDescent="0.3">
      <c r="R48" s="5"/>
      <c r="AC48" s="4"/>
      <c r="AE48" s="5"/>
      <c r="AG48" s="5"/>
      <c r="AM48" s="3"/>
      <c r="AN48" s="3" t="s">
        <v>212</v>
      </c>
      <c r="AO48" s="3" t="s">
        <v>211</v>
      </c>
      <c r="AP48" s="3"/>
    </row>
    <row r="49" spans="1:45" x14ac:dyDescent="0.3">
      <c r="I49" s="3" t="s">
        <v>16</v>
      </c>
      <c r="J49" s="3">
        <v>47</v>
      </c>
      <c r="K49" s="37">
        <f>K8/Energy!I28*1000</f>
        <v>0.57625816365731841</v>
      </c>
      <c r="L49" s="3">
        <v>52</v>
      </c>
      <c r="M49" s="37">
        <f>M8/Energy!K28*1000</f>
        <v>0.59988002399520091</v>
      </c>
      <c r="N49" s="152" t="s">
        <v>191</v>
      </c>
      <c r="O49" s="152">
        <v>131</v>
      </c>
      <c r="P49" s="162">
        <f>P8/Energy!N28*1000</f>
        <v>0.60721062618595834</v>
      </c>
      <c r="Q49" s="152">
        <v>119</v>
      </c>
      <c r="R49" s="162">
        <f>R8/Energy!P28*1000</f>
        <v>0.63324538258575203</v>
      </c>
      <c r="X49" s="152" t="s">
        <v>191</v>
      </c>
      <c r="Y49" s="152">
        <v>132</v>
      </c>
      <c r="Z49" s="162">
        <f>Z8/Energy!X28*1000</f>
        <v>0.62333036509349959</v>
      </c>
      <c r="AA49" s="152">
        <v>202</v>
      </c>
      <c r="AB49" s="162">
        <f>AB8/Energy!Z28*1000</f>
        <v>0.60472787245739423</v>
      </c>
      <c r="AC49" s="36" t="s">
        <v>16</v>
      </c>
      <c r="AD49" s="3">
        <v>135</v>
      </c>
      <c r="AE49" s="37">
        <f>AE8/Energy!AC28*1000</f>
        <v>0.55889939810834055</v>
      </c>
      <c r="AF49" s="3">
        <v>192</v>
      </c>
      <c r="AG49" s="42">
        <f>AG8/Energy!AE28*1000</f>
        <v>0.4923682914820286</v>
      </c>
      <c r="AH49" s="3"/>
      <c r="AI49" s="3"/>
      <c r="AJ49" s="3"/>
      <c r="AK49" s="3"/>
      <c r="AL49" s="3"/>
      <c r="AM49" s="152" t="s">
        <v>207</v>
      </c>
      <c r="AN49" s="152">
        <v>772</v>
      </c>
      <c r="AO49" s="162">
        <f>AO8/Energy!AM28*1000</f>
        <v>0.56818181818181823</v>
      </c>
    </row>
    <row r="50" spans="1:45" x14ac:dyDescent="0.3">
      <c r="I50" s="152" t="s">
        <v>181</v>
      </c>
      <c r="J50" s="152">
        <v>221</v>
      </c>
      <c r="K50" s="162">
        <f>K9/Energy!I29*1000</f>
        <v>0.58115400581153998</v>
      </c>
      <c r="L50" s="152">
        <v>259</v>
      </c>
      <c r="M50" s="162">
        <f>M9/Energy!K29*1000</f>
        <v>0.59588299024918745</v>
      </c>
      <c r="N50" s="152"/>
      <c r="O50" s="152"/>
      <c r="P50" s="162"/>
      <c r="Q50" s="152"/>
      <c r="R50" s="162"/>
      <c r="X50" s="152"/>
      <c r="Y50" s="152"/>
      <c r="Z50" s="162"/>
      <c r="AA50" s="152"/>
      <c r="AB50" s="162"/>
      <c r="AC50" s="36" t="s">
        <v>17</v>
      </c>
      <c r="AD50" s="3">
        <v>77</v>
      </c>
      <c r="AE50" s="37">
        <f>AE9/Energy!AC29*1000</f>
        <v>0.52698607878441883</v>
      </c>
      <c r="AF50" s="3">
        <v>137</v>
      </c>
      <c r="AG50" s="42">
        <f>AG9/Energy!AE29*1000</f>
        <v>0.49507673689421861</v>
      </c>
      <c r="AH50" s="3"/>
      <c r="AI50" s="3"/>
      <c r="AJ50" s="3"/>
      <c r="AK50" s="3"/>
      <c r="AL50" s="3"/>
      <c r="AM50" s="152"/>
      <c r="AN50" s="152"/>
      <c r="AO50" s="162"/>
    </row>
    <row r="51" spans="1:45" x14ac:dyDescent="0.3">
      <c r="I51" s="152"/>
      <c r="J51" s="152"/>
      <c r="K51" s="162"/>
      <c r="L51" s="152"/>
      <c r="M51" s="162"/>
      <c r="N51" s="152" t="s">
        <v>248</v>
      </c>
      <c r="O51" s="152">
        <v>350</v>
      </c>
      <c r="P51" s="162">
        <f>P10/Energy!N30*1000</f>
        <v>0.62447960033305583</v>
      </c>
      <c r="Q51" s="152">
        <v>394</v>
      </c>
      <c r="R51" s="162">
        <f>R10/Energy!P30*1000</f>
        <v>0.61281337047353757</v>
      </c>
      <c r="X51" s="152" t="s">
        <v>192</v>
      </c>
      <c r="Y51" s="152">
        <v>183</v>
      </c>
      <c r="Z51" s="162">
        <f>Z10/Energy!X30*1000</f>
        <v>0.59752454118651299</v>
      </c>
      <c r="AA51" s="152">
        <v>247</v>
      </c>
      <c r="AB51" s="162">
        <f>AB10/Energy!Z30*1000</f>
        <v>0.60439560439560436</v>
      </c>
      <c r="AC51" s="36" t="s">
        <v>18</v>
      </c>
      <c r="AD51" s="3">
        <v>85</v>
      </c>
      <c r="AE51" s="37">
        <f>AE10/Energy!AC30*1000</f>
        <v>0.58300539279988339</v>
      </c>
      <c r="AF51" s="3">
        <v>158</v>
      </c>
      <c r="AG51" s="42">
        <f>AG10/Energy!AE30*1000</f>
        <v>0.51078320090805907</v>
      </c>
      <c r="AH51" s="3"/>
      <c r="AI51" s="3"/>
      <c r="AJ51" s="3"/>
      <c r="AK51" s="3"/>
      <c r="AL51" s="3"/>
      <c r="AM51" s="152"/>
      <c r="AN51" s="152"/>
      <c r="AO51" s="162"/>
    </row>
    <row r="52" spans="1:45" x14ac:dyDescent="0.3">
      <c r="I52" s="152"/>
      <c r="J52" s="152"/>
      <c r="K52" s="162"/>
      <c r="L52" s="152"/>
      <c r="M52" s="162"/>
      <c r="N52" s="152"/>
      <c r="O52" s="152"/>
      <c r="P52" s="162"/>
      <c r="Q52" s="152"/>
      <c r="R52" s="162"/>
      <c r="X52" s="152"/>
      <c r="Y52" s="152"/>
      <c r="Z52" s="162"/>
      <c r="AA52" s="152"/>
      <c r="AB52" s="162"/>
      <c r="AC52" s="36" t="s">
        <v>19</v>
      </c>
      <c r="AD52" s="3">
        <v>84</v>
      </c>
      <c r="AE52" s="37">
        <f>AE11/Energy!AC31*1000</f>
        <v>0.48262548262548272</v>
      </c>
      <c r="AF52" s="3">
        <v>160</v>
      </c>
      <c r="AG52" s="42">
        <f>AG11/Energy!AE31*1000</f>
        <v>0.5201410160087846</v>
      </c>
      <c r="AH52" s="3"/>
      <c r="AI52" s="3"/>
      <c r="AJ52" s="3"/>
      <c r="AK52" s="3"/>
      <c r="AL52" s="3"/>
      <c r="AM52" s="158" t="s">
        <v>208</v>
      </c>
      <c r="AN52" s="152">
        <v>692</v>
      </c>
      <c r="AO52" s="162">
        <f>AO11/Energy!AM31*1000</f>
        <v>0.59299191374663074</v>
      </c>
    </row>
    <row r="53" spans="1:45" x14ac:dyDescent="0.3">
      <c r="I53" s="152"/>
      <c r="J53" s="152"/>
      <c r="K53" s="162"/>
      <c r="L53" s="152"/>
      <c r="M53" s="162"/>
      <c r="N53" s="152"/>
      <c r="O53" s="152"/>
      <c r="P53" s="162"/>
      <c r="Q53" s="152"/>
      <c r="R53" s="162"/>
      <c r="X53" s="152"/>
      <c r="Y53" s="152"/>
      <c r="Z53" s="162"/>
      <c r="AA53" s="152"/>
      <c r="AB53" s="162"/>
      <c r="AC53" s="36" t="s">
        <v>20</v>
      </c>
      <c r="AD53" s="3">
        <v>69</v>
      </c>
      <c r="AE53" s="37">
        <f>AE12/Energy!AC32*1000</f>
        <v>0.52747674307087378</v>
      </c>
      <c r="AF53" s="3">
        <v>167</v>
      </c>
      <c r="AG53" s="42">
        <f>AG12/Energy!AE32*1000</f>
        <v>0.52335470365039904</v>
      </c>
      <c r="AH53" s="3"/>
      <c r="AI53" s="3"/>
      <c r="AJ53" s="3"/>
      <c r="AK53" s="3"/>
      <c r="AL53" s="3"/>
      <c r="AM53" s="158"/>
      <c r="AN53" s="152"/>
      <c r="AO53" s="162"/>
    </row>
    <row r="54" spans="1:45" x14ac:dyDescent="0.3">
      <c r="I54" s="152" t="s">
        <v>182</v>
      </c>
      <c r="J54" s="152">
        <v>308</v>
      </c>
      <c r="K54" s="162">
        <f>K13/Energy!I33*1000</f>
        <v>0.59742647058823539</v>
      </c>
      <c r="L54" s="152">
        <v>317</v>
      </c>
      <c r="M54" s="162">
        <f>M13/Energy!K33*1000</f>
        <v>0.61728395061728403</v>
      </c>
      <c r="N54" s="152"/>
      <c r="O54" s="152"/>
      <c r="P54" s="162"/>
      <c r="Q54" s="152"/>
      <c r="R54" s="162"/>
      <c r="X54" s="152" t="s">
        <v>182</v>
      </c>
      <c r="Y54" s="152">
        <v>308</v>
      </c>
      <c r="Z54" s="162">
        <f>Z13/Energy!X33*1000</f>
        <v>0.6211180124223602</v>
      </c>
      <c r="AA54" s="152">
        <v>358</v>
      </c>
      <c r="AB54" s="162">
        <f>AB13/Energy!Z33*1000</f>
        <v>0.62678062678062685</v>
      </c>
      <c r="AC54" s="36" t="s">
        <v>21</v>
      </c>
      <c r="AD54" s="3">
        <v>67</v>
      </c>
      <c r="AE54" s="37">
        <f>AE13/Energy!AC33*1000</f>
        <v>0.48362915316535288</v>
      </c>
      <c r="AF54" s="3">
        <v>168</v>
      </c>
      <c r="AG54" s="42">
        <f>AG13/Energy!AE33*1000</f>
        <v>0.53748992206396129</v>
      </c>
      <c r="AH54" s="3"/>
      <c r="AI54" s="3"/>
      <c r="AJ54" s="3"/>
      <c r="AK54" s="3"/>
      <c r="AL54" s="3"/>
      <c r="AM54" s="158"/>
      <c r="AN54" s="152"/>
      <c r="AO54" s="162"/>
    </row>
    <row r="55" spans="1:45" x14ac:dyDescent="0.3">
      <c r="I55" s="152"/>
      <c r="J55" s="152"/>
      <c r="K55" s="162"/>
      <c r="L55" s="152"/>
      <c r="M55" s="162"/>
      <c r="N55" s="152"/>
      <c r="O55" s="152"/>
      <c r="P55" s="162"/>
      <c r="Q55" s="152"/>
      <c r="R55" s="162"/>
      <c r="X55" s="152"/>
      <c r="Y55" s="152"/>
      <c r="Z55" s="162"/>
      <c r="AA55" s="152"/>
      <c r="AB55" s="162"/>
      <c r="AC55" s="36" t="s">
        <v>22</v>
      </c>
      <c r="AD55" s="3">
        <v>73</v>
      </c>
      <c r="AE55" s="37">
        <f>AE14/Energy!AC34*1000</f>
        <v>0.51769578313253017</v>
      </c>
      <c r="AF55" s="3">
        <v>136</v>
      </c>
      <c r="AG55" s="42">
        <f>AG14/Energy!AE34*1000</f>
        <v>0.46517809675704413</v>
      </c>
      <c r="AH55" s="3"/>
      <c r="AI55" s="3"/>
      <c r="AJ55" s="3"/>
      <c r="AK55" s="3"/>
      <c r="AL55" s="3"/>
      <c r="AM55" s="152" t="s">
        <v>209</v>
      </c>
      <c r="AN55" s="152">
        <v>749</v>
      </c>
      <c r="AO55" s="162">
        <f>AO14/Energy!AM34*1000</f>
        <v>0.62393647192285884</v>
      </c>
    </row>
    <row r="56" spans="1:45" x14ac:dyDescent="0.3">
      <c r="I56" s="152"/>
      <c r="J56" s="152"/>
      <c r="K56" s="162"/>
      <c r="L56" s="152"/>
      <c r="M56" s="162"/>
      <c r="N56" s="152"/>
      <c r="O56" s="152"/>
      <c r="P56" s="162"/>
      <c r="Q56" s="152"/>
      <c r="R56" s="162"/>
      <c r="X56" s="152"/>
      <c r="Y56" s="152"/>
      <c r="Z56" s="162"/>
      <c r="AA56" s="152"/>
      <c r="AB56" s="162"/>
      <c r="AC56" s="36" t="s">
        <v>23</v>
      </c>
      <c r="AD56" s="3">
        <v>75</v>
      </c>
      <c r="AE56" s="37">
        <f>AE15/Energy!AC35*1000</f>
        <v>0.50882816872742076</v>
      </c>
      <c r="AF56" s="3">
        <v>160</v>
      </c>
      <c r="AG56" s="42">
        <f>AG15/Energy!AE35*1000</f>
        <v>0.52035904774294262</v>
      </c>
      <c r="AH56" s="3"/>
      <c r="AI56" s="3"/>
      <c r="AJ56" s="3"/>
      <c r="AK56" s="3"/>
      <c r="AL56" s="3"/>
      <c r="AM56" s="152"/>
      <c r="AN56" s="152"/>
      <c r="AO56" s="162"/>
    </row>
    <row r="57" spans="1:45" x14ac:dyDescent="0.3">
      <c r="I57" s="152"/>
      <c r="J57" s="152"/>
      <c r="K57" s="162"/>
      <c r="L57" s="152"/>
      <c r="M57" s="162"/>
      <c r="N57" s="152" t="s">
        <v>249</v>
      </c>
      <c r="O57" s="152">
        <v>151</v>
      </c>
      <c r="P57" s="162">
        <f>P16/Energy!N36*1000</f>
        <v>0.57664584334454583</v>
      </c>
      <c r="Q57" s="152">
        <v>167</v>
      </c>
      <c r="R57" s="162">
        <f>R16/Energy!P36*1000</f>
        <v>0.62111801242236031</v>
      </c>
      <c r="X57" s="152"/>
      <c r="Y57" s="152"/>
      <c r="Z57" s="162"/>
      <c r="AA57" s="152"/>
      <c r="AB57" s="162"/>
      <c r="AC57" s="36" t="s">
        <v>24</v>
      </c>
      <c r="AD57" s="3">
        <v>85</v>
      </c>
      <c r="AE57" s="37">
        <f>AE16/Energy!AC36*1000</f>
        <v>0.51511873486838711</v>
      </c>
      <c r="AF57" s="3">
        <v>187</v>
      </c>
      <c r="AG57" s="42">
        <f>AG16/Energy!AE36*1000</f>
        <v>0.47486601994437283</v>
      </c>
      <c r="AH57" s="3"/>
      <c r="AI57" s="3"/>
      <c r="AJ57" s="3"/>
      <c r="AK57" s="3"/>
      <c r="AL57" s="3"/>
      <c r="AM57" s="152"/>
      <c r="AN57" s="152"/>
      <c r="AO57" s="162"/>
    </row>
    <row r="58" spans="1:45" x14ac:dyDescent="0.3">
      <c r="I58" s="152" t="s">
        <v>183</v>
      </c>
      <c r="J58" s="152">
        <v>204</v>
      </c>
      <c r="K58" s="162">
        <f>K17/Energy!I37*1000</f>
        <v>0.62959076600209862</v>
      </c>
      <c r="L58" s="152">
        <v>247</v>
      </c>
      <c r="M58" s="162">
        <f>M17/Energy!K37*1000</f>
        <v>0.69356872635561173</v>
      </c>
      <c r="N58" s="152"/>
      <c r="O58" s="152"/>
      <c r="P58" s="162"/>
      <c r="Q58" s="152"/>
      <c r="R58" s="162"/>
      <c r="X58" s="152" t="s">
        <v>193</v>
      </c>
      <c r="Y58" s="152">
        <v>169</v>
      </c>
      <c r="Z58" s="162">
        <f>Z17/Energy!X37*1000</f>
        <v>0.62409985597695639</v>
      </c>
      <c r="AA58" s="152">
        <v>198</v>
      </c>
      <c r="AB58" s="162">
        <f>AB17/Energy!Z37*1000</f>
        <v>0.64591896652965364</v>
      </c>
      <c r="AC58" s="36" t="s">
        <v>25</v>
      </c>
      <c r="AD58" s="3">
        <v>83</v>
      </c>
      <c r="AE58" s="37">
        <f>AE17/Energy!AC37*1000</f>
        <v>0.53613553506326395</v>
      </c>
      <c r="AF58" s="3">
        <v>194</v>
      </c>
      <c r="AG58" s="37">
        <f>AG17/Energy!AE37*1000</f>
        <v>0.59646099807807007</v>
      </c>
      <c r="AM58" s="152" t="s">
        <v>210</v>
      </c>
      <c r="AN58" s="152">
        <v>300</v>
      </c>
      <c r="AO58" s="162">
        <f>AO17/Energy!AM37*1000</f>
        <v>0.56250000000000011</v>
      </c>
    </row>
    <row r="59" spans="1:45" x14ac:dyDescent="0.3">
      <c r="I59" s="152"/>
      <c r="J59" s="152"/>
      <c r="K59" s="162"/>
      <c r="L59" s="152"/>
      <c r="M59" s="162"/>
      <c r="N59" s="152"/>
      <c r="O59" s="152"/>
      <c r="P59" s="162"/>
      <c r="Q59" s="152"/>
      <c r="R59" s="162"/>
      <c r="X59" s="152"/>
      <c r="Y59" s="152"/>
      <c r="Z59" s="162"/>
      <c r="AA59" s="152"/>
      <c r="AB59" s="162"/>
      <c r="AC59" s="36" t="s">
        <v>26</v>
      </c>
      <c r="AD59" s="3">
        <v>74</v>
      </c>
      <c r="AE59" s="37">
        <f>AE18/Energy!AC38*1000</f>
        <v>0.55120714364458168</v>
      </c>
      <c r="AF59" s="3">
        <v>147</v>
      </c>
      <c r="AG59" s="37">
        <f>AG18/Energy!AE38*1000</f>
        <v>0.52615754660252545</v>
      </c>
      <c r="AM59" s="152"/>
      <c r="AN59" s="152"/>
      <c r="AO59" s="162"/>
    </row>
    <row r="60" spans="1:45" x14ac:dyDescent="0.3">
      <c r="A60" s="53" t="s">
        <v>34</v>
      </c>
      <c r="B60" s="53"/>
      <c r="C60" s="16"/>
      <c r="D60" s="16"/>
      <c r="E60" s="16"/>
      <c r="F60" s="16"/>
      <c r="G60" s="16"/>
      <c r="H60" s="51"/>
      <c r="I60" s="16"/>
      <c r="J60" s="16">
        <v>780</v>
      </c>
      <c r="K60" s="28">
        <f>(J49*K49+J50*K50+J54*K54+J58*K58)/SUM(J49:J59)</f>
        <v>0.59995261305365244</v>
      </c>
      <c r="L60" s="16">
        <v>875</v>
      </c>
      <c r="M60" s="28">
        <f>(L49*M49+L50*M50+L54*M54+L58*M58)/SUM(L49:L59)</f>
        <v>0.6314490782603488</v>
      </c>
      <c r="N60" s="16"/>
      <c r="O60" s="27">
        <v>632</v>
      </c>
      <c r="P60" s="28">
        <f>P19/Energy!N39*1000</f>
        <v>0.58972198820556021</v>
      </c>
      <c r="Q60" s="27">
        <v>680</v>
      </c>
      <c r="R60" s="28">
        <f>R19/Energy!P39*1000</f>
        <v>0.62252405206564809</v>
      </c>
      <c r="S60" s="64"/>
      <c r="T60" s="16"/>
      <c r="U60" s="16"/>
      <c r="V60" s="16"/>
      <c r="W60" s="51"/>
      <c r="X60" s="16"/>
      <c r="Y60" s="16">
        <v>792</v>
      </c>
      <c r="Z60" s="16"/>
      <c r="AA60" s="16">
        <v>1005</v>
      </c>
      <c r="AB60" s="16"/>
      <c r="AC60" s="16"/>
      <c r="AD60" s="16">
        <f>SUM(AD49:AD59)</f>
        <v>907</v>
      </c>
      <c r="AE60" s="28">
        <f>(AD49*AE49+AD50*AE50+AD51*AE51+AD52*AE52+AD53*AE53+AD54*AE54+AD55*AE55+AD56*AE56+AD57*AE57+AD58*AE58+AD59*AE59)/SUM(AD49:AD59)</f>
        <v>0.52916424432251363</v>
      </c>
      <c r="AF60" s="16">
        <f>SUM(AF49:AF59)</f>
        <v>1806</v>
      </c>
      <c r="AG60" s="28">
        <f>(AF49*AG49+AF50*AG50+AF51*AG51+AF52*AG52+AF53*AG53+AF54*AG54+AF55*AG55+AF56*AG56+AF57*AG57+AF58*AG58+AF59*AG59)/SUM(AF49:AF59)</f>
        <v>0.51625984670290248</v>
      </c>
      <c r="AH60" s="64"/>
      <c r="AI60" s="16"/>
      <c r="AJ60" s="16"/>
      <c r="AK60" s="16"/>
      <c r="AL60" s="16"/>
      <c r="AM60" s="56"/>
      <c r="AN60" s="56">
        <v>1044</v>
      </c>
      <c r="AO60" s="57">
        <f>AO19/Energy!AM39*1000</f>
        <v>0.59414990859232175</v>
      </c>
      <c r="AP60" s="16">
        <v>1469</v>
      </c>
      <c r="AQ60" s="28">
        <f>AQ19/Energy!AO39*1000</f>
        <v>0.57655349135169764</v>
      </c>
      <c r="AR60" t="s">
        <v>213</v>
      </c>
      <c r="AS60" s="5"/>
    </row>
    <row r="61" spans="1:45" s="12" customFormat="1" x14ac:dyDescent="0.3">
      <c r="P61" s="8"/>
      <c r="Q61" s="8"/>
      <c r="R61" s="8"/>
      <c r="Z61" s="8"/>
      <c r="AB61" s="8"/>
      <c r="AS61" s="8"/>
    </row>
    <row r="62" spans="1:45" x14ac:dyDescent="0.3">
      <c r="AR62" s="12"/>
      <c r="AS62" s="8"/>
    </row>
    <row r="64" spans="1:45" x14ac:dyDescent="0.3">
      <c r="A64" s="68" t="s">
        <v>231</v>
      </c>
      <c r="B64" s="3"/>
      <c r="C64" s="3"/>
      <c r="D64" s="152" t="s">
        <v>1</v>
      </c>
      <c r="E64" s="152"/>
      <c r="F64" s="152"/>
      <c r="G64" s="152"/>
      <c r="H64" s="152"/>
      <c r="I64" s="152" t="s">
        <v>2</v>
      </c>
      <c r="J64" s="152"/>
      <c r="K64" s="152"/>
      <c r="L64" s="152"/>
      <c r="M64" s="152"/>
      <c r="N64" s="152" t="s">
        <v>3</v>
      </c>
      <c r="O64" s="152"/>
      <c r="P64" s="152"/>
      <c r="Q64" s="152"/>
      <c r="R64" s="152"/>
      <c r="S64" s="152" t="s">
        <v>4</v>
      </c>
      <c r="T64" s="152"/>
      <c r="U64" s="152"/>
      <c r="V64" s="152"/>
      <c r="W64" s="152"/>
      <c r="X64" s="152" t="s">
        <v>5</v>
      </c>
      <c r="Y64" s="152"/>
      <c r="Z64" s="152"/>
      <c r="AA64" s="152"/>
      <c r="AB64" s="152"/>
      <c r="AC64" s="152" t="s">
        <v>6</v>
      </c>
      <c r="AD64" s="152"/>
      <c r="AE64" s="152"/>
      <c r="AF64" s="152"/>
      <c r="AG64" s="152"/>
      <c r="AH64" s="152" t="s">
        <v>7</v>
      </c>
      <c r="AI64" s="152"/>
      <c r="AJ64" s="152"/>
      <c r="AK64" s="152"/>
      <c r="AL64" s="152"/>
      <c r="AM64" s="163" t="s">
        <v>8</v>
      </c>
      <c r="AN64" s="163"/>
      <c r="AO64" s="163"/>
      <c r="AP64" s="163"/>
      <c r="AQ64" s="163"/>
      <c r="AR64" s="43"/>
      <c r="AS64" s="43"/>
    </row>
    <row r="65" spans="1:45" x14ac:dyDescent="0.3">
      <c r="A65" s="3"/>
      <c r="B65" s="3"/>
      <c r="C65" s="3"/>
      <c r="D65" s="55" t="s">
        <v>37</v>
      </c>
      <c r="E65" s="55" t="s">
        <v>11</v>
      </c>
      <c r="F65" s="55" t="s">
        <v>27</v>
      </c>
      <c r="G65" s="55" t="s">
        <v>11</v>
      </c>
      <c r="H65" s="55" t="s">
        <v>28</v>
      </c>
      <c r="I65" s="3" t="s">
        <v>37</v>
      </c>
      <c r="J65" s="3" t="s">
        <v>11</v>
      </c>
      <c r="K65" s="3" t="s">
        <v>27</v>
      </c>
      <c r="L65" s="3" t="s">
        <v>11</v>
      </c>
      <c r="M65" s="3" t="s">
        <v>28</v>
      </c>
      <c r="N65" s="3" t="s">
        <v>37</v>
      </c>
      <c r="O65" s="3" t="s">
        <v>11</v>
      </c>
      <c r="P65" s="3" t="s">
        <v>27</v>
      </c>
      <c r="Q65" s="3" t="s">
        <v>11</v>
      </c>
      <c r="R65" s="3" t="s">
        <v>28</v>
      </c>
      <c r="S65" s="3" t="s">
        <v>37</v>
      </c>
      <c r="T65" s="3" t="s">
        <v>11</v>
      </c>
      <c r="U65" s="3" t="s">
        <v>27</v>
      </c>
      <c r="V65" s="3" t="s">
        <v>11</v>
      </c>
      <c r="W65" s="3" t="s">
        <v>28</v>
      </c>
      <c r="X65" s="3" t="s">
        <v>37</v>
      </c>
      <c r="Y65" s="3" t="s">
        <v>11</v>
      </c>
      <c r="Z65" s="3" t="s">
        <v>27</v>
      </c>
      <c r="AA65" s="3" t="s">
        <v>11</v>
      </c>
      <c r="AB65" s="3" t="s">
        <v>28</v>
      </c>
      <c r="AC65" s="55" t="s">
        <v>37</v>
      </c>
      <c r="AD65" s="55" t="s">
        <v>11</v>
      </c>
      <c r="AE65" s="55" t="s">
        <v>27</v>
      </c>
      <c r="AF65" s="55" t="s">
        <v>11</v>
      </c>
      <c r="AG65" s="55" t="s">
        <v>28</v>
      </c>
      <c r="AH65" s="3" t="s">
        <v>37</v>
      </c>
      <c r="AI65" s="3" t="s">
        <v>11</v>
      </c>
      <c r="AJ65" s="3" t="s">
        <v>27</v>
      </c>
      <c r="AK65" s="3" t="s">
        <v>11</v>
      </c>
      <c r="AL65" s="3" t="s">
        <v>28</v>
      </c>
      <c r="AM65" s="55" t="s">
        <v>37</v>
      </c>
      <c r="AN65" s="55" t="s">
        <v>11</v>
      </c>
      <c r="AO65" s="55" t="s">
        <v>27</v>
      </c>
      <c r="AP65" s="55" t="s">
        <v>11</v>
      </c>
      <c r="AQ65" s="3" t="s">
        <v>28</v>
      </c>
      <c r="AR65" s="12"/>
      <c r="AS65" s="12"/>
    </row>
    <row r="66" spans="1:45" x14ac:dyDescent="0.3">
      <c r="D66" s="25" t="s">
        <v>222</v>
      </c>
      <c r="E66" s="3">
        <v>66</v>
      </c>
      <c r="F66" s="3">
        <v>1.5</v>
      </c>
      <c r="G66" s="3">
        <v>64</v>
      </c>
      <c r="H66" s="3">
        <v>1.4</v>
      </c>
      <c r="AC66" s="36" t="s">
        <v>12</v>
      </c>
      <c r="AD66" s="3">
        <v>277</v>
      </c>
      <c r="AE66" s="50">
        <f>10*AE23</f>
        <v>1.1705685618729094</v>
      </c>
      <c r="AF66" s="3">
        <v>302</v>
      </c>
      <c r="AG66" s="50">
        <f>10*AG23</f>
        <v>1.246705136425162</v>
      </c>
      <c r="AM66" s="3"/>
      <c r="AN66" s="3" t="s">
        <v>212</v>
      </c>
      <c r="AO66" s="3" t="s">
        <v>211</v>
      </c>
      <c r="AP66" s="3" t="s">
        <v>217</v>
      </c>
      <c r="AR66" s="12"/>
      <c r="AS66" s="12"/>
    </row>
    <row r="67" spans="1:45" x14ac:dyDescent="0.3">
      <c r="D67" s="26" t="s">
        <v>223</v>
      </c>
      <c r="E67" s="3">
        <v>150</v>
      </c>
      <c r="F67" s="3">
        <v>1.5</v>
      </c>
      <c r="G67" s="3">
        <v>141</v>
      </c>
      <c r="H67" s="3">
        <v>1.5</v>
      </c>
      <c r="AC67" s="36" t="s">
        <v>13</v>
      </c>
      <c r="AD67" s="3">
        <v>168</v>
      </c>
      <c r="AE67" s="50">
        <f t="shared" ref="AE67:AG69" si="0">10*AE24</f>
        <v>1.3089519221958978</v>
      </c>
      <c r="AF67" s="3">
        <v>179</v>
      </c>
      <c r="AG67" s="50">
        <f t="shared" si="0"/>
        <v>1.1887426075069096</v>
      </c>
      <c r="AM67" s="39" t="s">
        <v>214</v>
      </c>
      <c r="AN67" s="3">
        <v>1503</v>
      </c>
      <c r="AO67" s="50">
        <f>10*AO24</f>
        <v>1.1535372709352414</v>
      </c>
      <c r="AP67" s="163">
        <f>10*AP24</f>
        <v>1.0763980047256496</v>
      </c>
      <c r="AQ67" s="6"/>
      <c r="AR67" s="43"/>
      <c r="AS67" s="12"/>
    </row>
    <row r="68" spans="1:45" x14ac:dyDescent="0.3">
      <c r="D68" s="26" t="s">
        <v>224</v>
      </c>
      <c r="E68" s="3">
        <v>134</v>
      </c>
      <c r="F68" s="3">
        <v>1.5</v>
      </c>
      <c r="G68" s="3">
        <v>135</v>
      </c>
      <c r="H68" s="3">
        <v>1.4</v>
      </c>
      <c r="AC68" s="36" t="s">
        <v>14</v>
      </c>
      <c r="AD68" s="3">
        <v>93</v>
      </c>
      <c r="AE68" s="50">
        <f t="shared" si="0"/>
        <v>1.3214800576645844</v>
      </c>
      <c r="AF68" s="3">
        <v>89</v>
      </c>
      <c r="AG68" s="50">
        <f t="shared" si="0"/>
        <v>1.1955108567329678</v>
      </c>
      <c r="AM68" s="40" t="s">
        <v>215</v>
      </c>
      <c r="AN68" s="3">
        <v>1620</v>
      </c>
      <c r="AO68" s="50">
        <f t="shared" ref="AO68:AO69" si="1">10*AO25</f>
        <v>1.1191213596023215</v>
      </c>
      <c r="AP68" s="163"/>
      <c r="AQ68" s="6"/>
      <c r="AR68" s="43"/>
      <c r="AS68" s="12"/>
    </row>
    <row r="69" spans="1:45" x14ac:dyDescent="0.3">
      <c r="D69" s="26" t="s">
        <v>225</v>
      </c>
      <c r="E69" s="3">
        <v>117</v>
      </c>
      <c r="F69" s="3">
        <v>1.5</v>
      </c>
      <c r="G69" s="3">
        <v>123</v>
      </c>
      <c r="H69" s="3">
        <v>1.4</v>
      </c>
      <c r="AC69" s="36" t="s">
        <v>15</v>
      </c>
      <c r="AD69" s="3">
        <v>80</v>
      </c>
      <c r="AE69" s="50">
        <f t="shared" si="0"/>
        <v>1.2808333955960678</v>
      </c>
      <c r="AF69" s="3">
        <v>117</v>
      </c>
      <c r="AG69" s="50">
        <f t="shared" si="0"/>
        <v>1.2202190293157624</v>
      </c>
      <c r="AM69" s="3" t="s">
        <v>216</v>
      </c>
      <c r="AN69" s="3">
        <v>1500</v>
      </c>
      <c r="AO69" s="50">
        <f t="shared" si="1"/>
        <v>0.97390886136828181</v>
      </c>
      <c r="AP69" s="163"/>
      <c r="AQ69" s="6"/>
      <c r="AR69" s="43"/>
      <c r="AS69" s="12"/>
    </row>
    <row r="70" spans="1:45" x14ac:dyDescent="0.3">
      <c r="D70" s="26"/>
      <c r="E70" s="3"/>
      <c r="F70" s="3"/>
      <c r="G70" s="3"/>
      <c r="H70" s="3"/>
      <c r="AC70" s="36"/>
      <c r="AD70" s="3"/>
      <c r="AE70" s="50"/>
      <c r="AF70" s="3"/>
      <c r="AG70" s="50"/>
      <c r="AM70" s="3"/>
      <c r="AN70" s="3" t="s">
        <v>212</v>
      </c>
      <c r="AO70" s="3" t="s">
        <v>211</v>
      </c>
      <c r="AR70" s="12"/>
      <c r="AS70" s="12"/>
    </row>
    <row r="71" spans="1:45" x14ac:dyDescent="0.3">
      <c r="D71" s="26" t="s">
        <v>226</v>
      </c>
      <c r="E71" s="3">
        <v>170</v>
      </c>
      <c r="F71" s="3">
        <v>1.4</v>
      </c>
      <c r="G71" s="3">
        <v>176</v>
      </c>
      <c r="H71" s="3">
        <v>1.3</v>
      </c>
      <c r="I71" s="3" t="s">
        <v>16</v>
      </c>
      <c r="J71" s="3">
        <v>47</v>
      </c>
      <c r="K71" s="3">
        <f>10*K28</f>
        <v>1.4000000000000001</v>
      </c>
      <c r="L71" s="3">
        <v>52</v>
      </c>
      <c r="M71" s="3">
        <f>10*M28</f>
        <v>1.5</v>
      </c>
      <c r="N71" s="152" t="s">
        <v>191</v>
      </c>
      <c r="O71" s="152">
        <v>131</v>
      </c>
      <c r="P71" s="162">
        <f>10*P28</f>
        <v>1.4474398407816174</v>
      </c>
      <c r="Q71" s="152">
        <v>119</v>
      </c>
      <c r="R71" s="162">
        <f>10*R28</f>
        <v>1.5086748805632386</v>
      </c>
      <c r="S71" s="152" t="s">
        <v>200</v>
      </c>
      <c r="T71" s="152">
        <v>138</v>
      </c>
      <c r="U71" s="162">
        <f>10*U7</f>
        <v>0</v>
      </c>
      <c r="V71" s="152">
        <v>143</v>
      </c>
      <c r="W71" s="162">
        <f>10*W7</f>
        <v>0</v>
      </c>
      <c r="X71" s="152" t="s">
        <v>191</v>
      </c>
      <c r="Y71" s="152">
        <v>132</v>
      </c>
      <c r="Z71" s="152">
        <f>10*Z28</f>
        <v>1.5</v>
      </c>
      <c r="AA71" s="152">
        <v>202</v>
      </c>
      <c r="AB71" s="153">
        <f>10*AB28</f>
        <v>1.4000000000000001</v>
      </c>
      <c r="AC71" s="36" t="s">
        <v>16</v>
      </c>
      <c r="AD71" s="3">
        <v>135</v>
      </c>
      <c r="AE71" s="50">
        <f>10*AE28</f>
        <v>1.3377651090278564</v>
      </c>
      <c r="AF71" s="3">
        <v>192</v>
      </c>
      <c r="AG71" s="50">
        <f>10*AG28</f>
        <v>1.1802021096112709</v>
      </c>
      <c r="AH71" s="152" t="s">
        <v>207</v>
      </c>
      <c r="AI71" s="159">
        <v>164</v>
      </c>
      <c r="AJ71" s="167">
        <f>10*AJ28</f>
        <v>0</v>
      </c>
      <c r="AK71" s="159">
        <v>160</v>
      </c>
      <c r="AL71" s="167">
        <f>10*AL49</f>
        <v>0</v>
      </c>
      <c r="AM71" s="152" t="s">
        <v>207</v>
      </c>
      <c r="AN71" s="152">
        <v>772</v>
      </c>
      <c r="AO71" s="163">
        <f>10*AO28</f>
        <v>1.3566847557967441</v>
      </c>
      <c r="AP71" s="6"/>
      <c r="AQ71" s="6"/>
      <c r="AR71" s="6"/>
      <c r="AS71" s="6"/>
    </row>
    <row r="72" spans="1:45" x14ac:dyDescent="0.3">
      <c r="D72" s="164" t="s">
        <v>218</v>
      </c>
      <c r="E72" s="152">
        <v>190</v>
      </c>
      <c r="F72" s="152">
        <v>1.4</v>
      </c>
      <c r="G72" s="152">
        <v>185</v>
      </c>
      <c r="H72" s="152">
        <v>1.4</v>
      </c>
      <c r="I72" s="152" t="s">
        <v>181</v>
      </c>
      <c r="J72" s="152">
        <v>221</v>
      </c>
      <c r="K72" s="152">
        <f>10*K29</f>
        <v>1.4000000000000001</v>
      </c>
      <c r="L72" s="152">
        <v>259</v>
      </c>
      <c r="M72" s="152">
        <f>10*M29</f>
        <v>1.5</v>
      </c>
      <c r="N72" s="152"/>
      <c r="O72" s="152"/>
      <c r="P72" s="162"/>
      <c r="Q72" s="152"/>
      <c r="R72" s="162"/>
      <c r="S72" s="152"/>
      <c r="T72" s="152"/>
      <c r="U72" s="162"/>
      <c r="V72" s="152"/>
      <c r="W72" s="162"/>
      <c r="X72" s="152"/>
      <c r="Y72" s="152"/>
      <c r="Z72" s="152"/>
      <c r="AA72" s="152"/>
      <c r="AB72" s="153"/>
      <c r="AC72" s="36" t="s">
        <v>17</v>
      </c>
      <c r="AD72" s="3">
        <v>77</v>
      </c>
      <c r="AE72" s="50">
        <f t="shared" ref="AE72:AG81" si="2">10*AE29</f>
        <v>1.2632110825718976</v>
      </c>
      <c r="AF72" s="3">
        <v>137</v>
      </c>
      <c r="AG72" s="50">
        <f t="shared" si="2"/>
        <v>1.1869279666605121</v>
      </c>
      <c r="AH72" s="152"/>
      <c r="AI72" s="159"/>
      <c r="AJ72" s="167"/>
      <c r="AK72" s="159"/>
      <c r="AL72" s="167"/>
      <c r="AM72" s="152"/>
      <c r="AN72" s="152"/>
      <c r="AO72" s="163"/>
      <c r="AP72" s="6"/>
      <c r="AQ72" s="6"/>
      <c r="AR72" s="6"/>
      <c r="AS72" s="6"/>
    </row>
    <row r="73" spans="1:45" x14ac:dyDescent="0.3">
      <c r="D73" s="164"/>
      <c r="E73" s="152"/>
      <c r="F73" s="152"/>
      <c r="G73" s="152"/>
      <c r="H73" s="152"/>
      <c r="I73" s="152"/>
      <c r="J73" s="152"/>
      <c r="K73" s="152"/>
      <c r="L73" s="152"/>
      <c r="M73" s="152"/>
      <c r="N73" s="152" t="s">
        <v>248</v>
      </c>
      <c r="O73" s="152">
        <v>350</v>
      </c>
      <c r="P73" s="162">
        <f>10*P30</f>
        <v>1.4897209256132682</v>
      </c>
      <c r="Q73" s="152">
        <v>394</v>
      </c>
      <c r="R73" s="162">
        <f>10*R30</f>
        <v>1.4615997874036672</v>
      </c>
      <c r="S73" s="152" t="s">
        <v>201</v>
      </c>
      <c r="T73" s="152">
        <v>136</v>
      </c>
      <c r="U73" s="162">
        <f>10*U9</f>
        <v>0</v>
      </c>
      <c r="V73" s="152">
        <v>169</v>
      </c>
      <c r="W73" s="162">
        <f>10*W9</f>
        <v>0</v>
      </c>
      <c r="X73" s="152" t="s">
        <v>192</v>
      </c>
      <c r="Y73" s="152">
        <v>183</v>
      </c>
      <c r="Z73" s="152">
        <f>10*Z30</f>
        <v>1.5</v>
      </c>
      <c r="AA73" s="152">
        <v>247</v>
      </c>
      <c r="AB73" s="153">
        <f>10*AB30</f>
        <v>1.5</v>
      </c>
      <c r="AC73" s="36" t="s">
        <v>18</v>
      </c>
      <c r="AD73" s="3">
        <v>85</v>
      </c>
      <c r="AE73" s="50">
        <f t="shared" si="2"/>
        <v>1.394846043867908</v>
      </c>
      <c r="AF73" s="3">
        <v>158</v>
      </c>
      <c r="AG73" s="50">
        <f t="shared" si="2"/>
        <v>1.2270273218083654</v>
      </c>
      <c r="AH73" s="152"/>
      <c r="AI73" s="159"/>
      <c r="AJ73" s="167"/>
      <c r="AK73" s="159"/>
      <c r="AL73" s="167"/>
      <c r="AM73" s="152"/>
      <c r="AN73" s="152"/>
      <c r="AO73" s="163"/>
      <c r="AP73" s="6"/>
      <c r="AQ73" s="6"/>
      <c r="AR73" s="6"/>
      <c r="AS73" s="6"/>
    </row>
    <row r="74" spans="1:45" x14ac:dyDescent="0.3">
      <c r="D74" s="164" t="s">
        <v>219</v>
      </c>
      <c r="E74" s="152">
        <v>253</v>
      </c>
      <c r="F74" s="152">
        <v>1.5</v>
      </c>
      <c r="G74" s="152">
        <v>289</v>
      </c>
      <c r="H74" s="152">
        <v>1.5</v>
      </c>
      <c r="I74" s="152"/>
      <c r="J74" s="152"/>
      <c r="K74" s="152"/>
      <c r="L74" s="152"/>
      <c r="M74" s="152"/>
      <c r="N74" s="152"/>
      <c r="O74" s="152"/>
      <c r="P74" s="162"/>
      <c r="Q74" s="152"/>
      <c r="R74" s="162"/>
      <c r="S74" s="152"/>
      <c r="T74" s="152"/>
      <c r="U74" s="162"/>
      <c r="V74" s="152"/>
      <c r="W74" s="162"/>
      <c r="X74" s="152"/>
      <c r="Y74" s="152"/>
      <c r="Z74" s="152"/>
      <c r="AA74" s="152"/>
      <c r="AB74" s="153"/>
      <c r="AC74" s="36" t="s">
        <v>19</v>
      </c>
      <c r="AD74" s="3">
        <v>84</v>
      </c>
      <c r="AE74" s="50">
        <f t="shared" si="2"/>
        <v>1.1563367252543943</v>
      </c>
      <c r="AF74" s="3">
        <v>160</v>
      </c>
      <c r="AG74" s="50">
        <f t="shared" si="2"/>
        <v>1.2474185366394548</v>
      </c>
      <c r="AH74" s="152" t="s">
        <v>208</v>
      </c>
      <c r="AI74" s="159">
        <v>157</v>
      </c>
      <c r="AJ74" s="167">
        <f>10*AJ52</f>
        <v>0</v>
      </c>
      <c r="AK74" s="159">
        <v>181</v>
      </c>
      <c r="AL74" s="167">
        <f>10*AL52</f>
        <v>0</v>
      </c>
      <c r="AM74" s="158" t="s">
        <v>208</v>
      </c>
      <c r="AN74" s="152">
        <v>692</v>
      </c>
      <c r="AO74" s="163">
        <f>10*AO31</f>
        <v>1.41643059490085</v>
      </c>
      <c r="AP74" s="6"/>
      <c r="AQ74" s="6"/>
      <c r="AR74" s="6"/>
      <c r="AS74" s="6"/>
    </row>
    <row r="75" spans="1:45" x14ac:dyDescent="0.3">
      <c r="D75" s="164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62"/>
      <c r="Q75" s="152"/>
      <c r="R75" s="162"/>
      <c r="S75" s="152" t="s">
        <v>202</v>
      </c>
      <c r="T75" s="152">
        <v>179</v>
      </c>
      <c r="U75" s="162">
        <f>10*U11</f>
        <v>0</v>
      </c>
      <c r="V75" s="152">
        <v>256</v>
      </c>
      <c r="W75" s="162">
        <f>10*W11</f>
        <v>0</v>
      </c>
      <c r="X75" s="152"/>
      <c r="Y75" s="152"/>
      <c r="Z75" s="152"/>
      <c r="AA75" s="152"/>
      <c r="AB75" s="153"/>
      <c r="AC75" s="36" t="s">
        <v>20</v>
      </c>
      <c r="AD75" s="3">
        <v>69</v>
      </c>
      <c r="AE75" s="50">
        <f t="shared" si="2"/>
        <v>1.2623074981065388</v>
      </c>
      <c r="AF75" s="3">
        <v>167</v>
      </c>
      <c r="AG75" s="50">
        <f t="shared" si="2"/>
        <v>1.2545477355413372</v>
      </c>
      <c r="AH75" s="152"/>
      <c r="AI75" s="159"/>
      <c r="AJ75" s="167"/>
      <c r="AK75" s="159"/>
      <c r="AL75" s="167"/>
      <c r="AM75" s="158"/>
      <c r="AN75" s="152"/>
      <c r="AO75" s="163"/>
      <c r="AP75" s="6"/>
      <c r="AQ75" s="6"/>
      <c r="AR75" s="6"/>
      <c r="AS75" s="6"/>
    </row>
    <row r="76" spans="1:45" x14ac:dyDescent="0.3">
      <c r="D76" s="164" t="s">
        <v>220</v>
      </c>
      <c r="E76" s="152">
        <v>297</v>
      </c>
      <c r="F76" s="152">
        <v>1.5</v>
      </c>
      <c r="G76" s="152">
        <v>318</v>
      </c>
      <c r="H76" s="152">
        <v>1.4</v>
      </c>
      <c r="I76" s="152" t="s">
        <v>182</v>
      </c>
      <c r="J76" s="152">
        <v>308</v>
      </c>
      <c r="K76" s="152">
        <f>10*K33</f>
        <v>1.5</v>
      </c>
      <c r="L76" s="152">
        <v>317</v>
      </c>
      <c r="M76" s="152">
        <f>10*M33</f>
        <v>1.5</v>
      </c>
      <c r="N76" s="152"/>
      <c r="O76" s="152"/>
      <c r="P76" s="162"/>
      <c r="Q76" s="152"/>
      <c r="R76" s="162"/>
      <c r="S76" s="152"/>
      <c r="T76" s="152"/>
      <c r="U76" s="162"/>
      <c r="V76" s="152"/>
      <c r="W76" s="162"/>
      <c r="X76" s="152" t="s">
        <v>182</v>
      </c>
      <c r="Y76" s="152">
        <v>308</v>
      </c>
      <c r="Z76" s="152">
        <f>10*Z33</f>
        <v>1.5</v>
      </c>
      <c r="AA76" s="152">
        <v>358</v>
      </c>
      <c r="AB76" s="153">
        <f>10*AB33</f>
        <v>1.6</v>
      </c>
      <c r="AC76" s="36" t="s">
        <v>21</v>
      </c>
      <c r="AD76" s="3">
        <v>67</v>
      </c>
      <c r="AE76" s="50">
        <f t="shared" si="2"/>
        <v>1.157032443189707</v>
      </c>
      <c r="AF76" s="3">
        <v>168</v>
      </c>
      <c r="AG76" s="50">
        <f t="shared" si="2"/>
        <v>1.2887013112535843</v>
      </c>
      <c r="AH76" s="152"/>
      <c r="AI76" s="159"/>
      <c r="AJ76" s="167"/>
      <c r="AK76" s="159"/>
      <c r="AL76" s="167"/>
      <c r="AM76" s="158"/>
      <c r="AN76" s="152"/>
      <c r="AO76" s="163"/>
      <c r="AP76" s="6"/>
      <c r="AQ76" s="6"/>
      <c r="AR76" s="6"/>
      <c r="AS76" s="6"/>
    </row>
    <row r="77" spans="1:45" x14ac:dyDescent="0.3">
      <c r="D77" s="164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62"/>
      <c r="Q77" s="152"/>
      <c r="R77" s="162"/>
      <c r="S77" s="152" t="s">
        <v>203</v>
      </c>
      <c r="T77" s="152">
        <v>192</v>
      </c>
      <c r="U77" s="162">
        <f>10*U13</f>
        <v>0</v>
      </c>
      <c r="V77" s="152">
        <v>193</v>
      </c>
      <c r="W77" s="162">
        <f>10*W13</f>
        <v>0</v>
      </c>
      <c r="X77" s="152"/>
      <c r="Y77" s="152"/>
      <c r="Z77" s="152"/>
      <c r="AA77" s="152"/>
      <c r="AB77" s="153"/>
      <c r="AC77" s="36" t="s">
        <v>22</v>
      </c>
      <c r="AD77" s="3">
        <v>73</v>
      </c>
      <c r="AE77" s="50">
        <f t="shared" si="2"/>
        <v>1.2402891001138812</v>
      </c>
      <c r="AF77" s="3">
        <v>136</v>
      </c>
      <c r="AG77" s="50">
        <f t="shared" si="2"/>
        <v>1.1148804688868714</v>
      </c>
      <c r="AH77" s="158" t="s">
        <v>209</v>
      </c>
      <c r="AI77" s="159">
        <v>149</v>
      </c>
      <c r="AJ77" s="167">
        <f>10*AJ55</f>
        <v>0</v>
      </c>
      <c r="AK77" s="159">
        <v>200</v>
      </c>
      <c r="AL77" s="167">
        <f>10*AL55</f>
        <v>0</v>
      </c>
      <c r="AM77" s="152" t="s">
        <v>209</v>
      </c>
      <c r="AN77" s="152">
        <v>749</v>
      </c>
      <c r="AO77" s="163">
        <f>10*AO34</f>
        <v>1.4899092509819858</v>
      </c>
      <c r="AP77" s="6"/>
      <c r="AQ77" s="6"/>
      <c r="AR77" s="6"/>
      <c r="AS77" s="6"/>
    </row>
    <row r="78" spans="1:45" x14ac:dyDescent="0.3">
      <c r="D78" s="164" t="s">
        <v>221</v>
      </c>
      <c r="E78" s="152">
        <v>292</v>
      </c>
      <c r="F78" s="152">
        <v>1.5</v>
      </c>
      <c r="G78" s="152">
        <v>322</v>
      </c>
      <c r="H78" s="152">
        <v>1.5</v>
      </c>
      <c r="I78" s="152"/>
      <c r="J78" s="152"/>
      <c r="K78" s="152"/>
      <c r="L78" s="152"/>
      <c r="M78" s="152"/>
      <c r="N78" s="152"/>
      <c r="O78" s="152"/>
      <c r="P78" s="162"/>
      <c r="Q78" s="152"/>
      <c r="R78" s="162"/>
      <c r="S78" s="152"/>
      <c r="T78" s="152"/>
      <c r="U78" s="162"/>
      <c r="V78" s="152"/>
      <c r="W78" s="162"/>
      <c r="X78" s="152"/>
      <c r="Y78" s="152"/>
      <c r="Z78" s="152"/>
      <c r="AA78" s="152"/>
      <c r="AB78" s="153"/>
      <c r="AC78" s="36" t="s">
        <v>23</v>
      </c>
      <c r="AD78" s="3">
        <v>75</v>
      </c>
      <c r="AE78" s="50">
        <f t="shared" si="2"/>
        <v>1.2182939012207303</v>
      </c>
      <c r="AF78" s="3">
        <v>160</v>
      </c>
      <c r="AG78" s="50">
        <f t="shared" si="2"/>
        <v>1.2482641326904773</v>
      </c>
      <c r="AH78" s="158"/>
      <c r="AI78" s="159"/>
      <c r="AJ78" s="167"/>
      <c r="AK78" s="159"/>
      <c r="AL78" s="167"/>
      <c r="AM78" s="152"/>
      <c r="AN78" s="152"/>
      <c r="AO78" s="163"/>
      <c r="AP78" s="6"/>
      <c r="AQ78" s="6"/>
      <c r="AR78" s="6"/>
      <c r="AS78" s="6"/>
    </row>
    <row r="79" spans="1:45" x14ac:dyDescent="0.3">
      <c r="D79" s="164"/>
      <c r="E79" s="152"/>
      <c r="F79" s="152"/>
      <c r="G79" s="152"/>
      <c r="H79" s="152"/>
      <c r="I79" s="152"/>
      <c r="J79" s="152"/>
      <c r="K79" s="152"/>
      <c r="L79" s="152"/>
      <c r="M79" s="152"/>
      <c r="N79" s="152" t="s">
        <v>249</v>
      </c>
      <c r="O79" s="152">
        <v>151</v>
      </c>
      <c r="P79" s="162">
        <f>10*P36</f>
        <v>1.3772523814989099</v>
      </c>
      <c r="Q79" s="152">
        <v>167</v>
      </c>
      <c r="R79" s="162">
        <f>10*R36</f>
        <v>1.4827995255041517</v>
      </c>
      <c r="S79" s="152" t="s">
        <v>204</v>
      </c>
      <c r="T79" s="152">
        <v>217</v>
      </c>
      <c r="U79" s="162">
        <f>10*U15</f>
        <v>0</v>
      </c>
      <c r="V79" s="152">
        <v>164</v>
      </c>
      <c r="W79" s="162">
        <f>10*W15</f>
        <v>0</v>
      </c>
      <c r="X79" s="152"/>
      <c r="Y79" s="152"/>
      <c r="Z79" s="152"/>
      <c r="AA79" s="152"/>
      <c r="AB79" s="153"/>
      <c r="AC79" s="36" t="s">
        <v>24</v>
      </c>
      <c r="AD79" s="3">
        <v>85</v>
      </c>
      <c r="AE79" s="50">
        <f t="shared" si="2"/>
        <v>1.2339128610737511</v>
      </c>
      <c r="AF79" s="3">
        <v>187</v>
      </c>
      <c r="AG79" s="50">
        <f t="shared" si="2"/>
        <v>1.1382113821138209</v>
      </c>
      <c r="AH79" s="158"/>
      <c r="AI79" s="159"/>
      <c r="AJ79" s="167"/>
      <c r="AK79" s="159"/>
      <c r="AL79" s="167"/>
      <c r="AM79" s="152"/>
      <c r="AN79" s="152"/>
      <c r="AO79" s="163"/>
      <c r="AP79" s="6"/>
      <c r="AQ79" s="6"/>
      <c r="AR79" s="6"/>
      <c r="AS79" s="6"/>
    </row>
    <row r="80" spans="1:45" x14ac:dyDescent="0.3">
      <c r="D80" s="164" t="s">
        <v>210</v>
      </c>
      <c r="E80" s="152">
        <v>262</v>
      </c>
      <c r="F80" s="152">
        <v>1.4</v>
      </c>
      <c r="G80" s="152">
        <v>262</v>
      </c>
      <c r="H80" s="152">
        <v>1.5</v>
      </c>
      <c r="I80" s="152" t="s">
        <v>183</v>
      </c>
      <c r="J80" s="152">
        <v>204</v>
      </c>
      <c r="K80" s="152">
        <f>10*K37</f>
        <v>1.6</v>
      </c>
      <c r="L80" s="152">
        <v>247</v>
      </c>
      <c r="M80" s="152">
        <f>10*M37</f>
        <v>1.6</v>
      </c>
      <c r="N80" s="152"/>
      <c r="O80" s="152"/>
      <c r="P80" s="162"/>
      <c r="Q80" s="152"/>
      <c r="R80" s="162"/>
      <c r="S80" s="152"/>
      <c r="T80" s="152"/>
      <c r="U80" s="162"/>
      <c r="V80" s="152"/>
      <c r="W80" s="162"/>
      <c r="X80" s="152" t="s">
        <v>193</v>
      </c>
      <c r="Y80" s="152">
        <v>169</v>
      </c>
      <c r="Z80" s="152">
        <f>10*Z37</f>
        <v>1.6</v>
      </c>
      <c r="AA80" s="152">
        <v>198</v>
      </c>
      <c r="AB80" s="153">
        <f>10*AB37</f>
        <v>1.6</v>
      </c>
      <c r="AC80" s="36" t="s">
        <v>25</v>
      </c>
      <c r="AD80" s="3">
        <v>83</v>
      </c>
      <c r="AE80" s="50">
        <f t="shared" si="2"/>
        <v>1.28333461666795</v>
      </c>
      <c r="AF80" s="3">
        <v>194</v>
      </c>
      <c r="AG80" s="50">
        <f t="shared" si="2"/>
        <v>1.4313432361080189</v>
      </c>
      <c r="AM80" s="152" t="s">
        <v>210</v>
      </c>
      <c r="AN80" s="152">
        <v>300</v>
      </c>
      <c r="AO80" s="163">
        <f>10*AO37</f>
        <v>1.3436846819946253</v>
      </c>
      <c r="AP80" s="6"/>
      <c r="AQ80" s="6"/>
      <c r="AR80" s="6"/>
      <c r="AS80" s="6"/>
    </row>
    <row r="81" spans="1:45" x14ac:dyDescent="0.3">
      <c r="D81" s="164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62"/>
      <c r="Q81" s="152"/>
      <c r="R81" s="162"/>
      <c r="S81" s="3"/>
      <c r="T81" s="3"/>
      <c r="U81" s="3"/>
      <c r="V81" s="3"/>
      <c r="W81" s="3"/>
      <c r="X81" s="152"/>
      <c r="Y81" s="152"/>
      <c r="Z81" s="152"/>
      <c r="AA81" s="152"/>
      <c r="AB81" s="153"/>
      <c r="AC81" s="36" t="s">
        <v>26</v>
      </c>
      <c r="AD81" s="3">
        <v>74</v>
      </c>
      <c r="AE81" s="50">
        <f t="shared" si="2"/>
        <v>1.3213181469834305</v>
      </c>
      <c r="AF81" s="3">
        <v>147</v>
      </c>
      <c r="AG81" s="50">
        <f t="shared" si="2"/>
        <v>1.2623757912391118</v>
      </c>
      <c r="AM81" s="152"/>
      <c r="AN81" s="152"/>
      <c r="AO81" s="163"/>
      <c r="AP81" s="6"/>
      <c r="AQ81" s="6"/>
      <c r="AR81" s="6"/>
      <c r="AS81" s="6"/>
    </row>
    <row r="82" spans="1:45" x14ac:dyDescent="0.3">
      <c r="A82" s="53" t="s">
        <v>34</v>
      </c>
      <c r="B82" s="16"/>
      <c r="C82" s="16"/>
      <c r="D82" s="16"/>
      <c r="E82" s="16">
        <v>1464</v>
      </c>
      <c r="F82" s="16">
        <v>1.4</v>
      </c>
      <c r="G82" s="16">
        <v>1552</v>
      </c>
      <c r="H82" s="16">
        <v>1.4</v>
      </c>
      <c r="I82" s="16"/>
      <c r="J82" s="16">
        <v>780</v>
      </c>
      <c r="K82" s="16">
        <f>10*K39</f>
        <v>2</v>
      </c>
      <c r="L82" s="16">
        <v>875</v>
      </c>
      <c r="M82" s="16">
        <f>10*M39</f>
        <v>2</v>
      </c>
      <c r="N82" s="16"/>
      <c r="O82" s="27">
        <v>632</v>
      </c>
      <c r="P82" s="28">
        <f>10*P39</f>
        <v>1.4071766006633832</v>
      </c>
      <c r="Q82" s="27">
        <v>680</v>
      </c>
      <c r="R82" s="28">
        <f>10*R39</f>
        <v>1.4846807936293698</v>
      </c>
      <c r="S82" s="16"/>
      <c r="T82" s="16"/>
      <c r="U82" s="28"/>
      <c r="V82" s="16"/>
      <c r="W82" s="28"/>
      <c r="X82" s="16"/>
      <c r="Y82" s="16">
        <v>792</v>
      </c>
      <c r="Z82" s="52">
        <f>10*Z39</f>
        <v>1.5</v>
      </c>
      <c r="AA82" s="16">
        <v>1005</v>
      </c>
      <c r="AB82" s="52">
        <f>10*AB39</f>
        <v>1.5</v>
      </c>
      <c r="AC82" s="56"/>
      <c r="AD82" s="56">
        <f>SUM(AD71:AD81)</f>
        <v>907</v>
      </c>
      <c r="AE82" s="63">
        <f>(AD71*AE71+AD72*AE72+AD73*AE73+AD74*AE74+AD75*AE75+AD76*AE76+AD77*AE77+AD78*AE78+AD79*AE79+AD80*AE80+AD81*AE81)/SUM(AD71:AD81)</f>
        <v>1.2671115644336826</v>
      </c>
      <c r="AF82" s="56">
        <f>SUM(AF71:AF81)</f>
        <v>1806</v>
      </c>
      <c r="AG82" s="63">
        <f>(AF71*AG71+AF72*AG72+AF73*AG73+AF74*AG74+AF75*AG75+AF76*AG76+AF77*AG77+AF78*AG78+AF79*AG79+AF80*AG80+AF81*AG81)/SUM(AF71:AF81)</f>
        <v>1.2381605060262317</v>
      </c>
      <c r="AH82" s="16"/>
      <c r="AI82" s="16"/>
      <c r="AJ82" s="28"/>
      <c r="AK82" s="16"/>
      <c r="AL82" s="16"/>
      <c r="AM82" s="56"/>
      <c r="AN82" s="56">
        <v>1044</v>
      </c>
      <c r="AO82" s="63">
        <f>10*AO39</f>
        <v>1.4185945002182454</v>
      </c>
      <c r="AP82" s="52">
        <v>1469</v>
      </c>
      <c r="AQ82" s="52">
        <f>10*AQ39</f>
        <v>1.3765677577240745</v>
      </c>
      <c r="AR82" s="6" t="s">
        <v>213</v>
      </c>
      <c r="AS82" s="6"/>
    </row>
  </sheetData>
  <mergeCells count="438">
    <mergeCell ref="AH15:AH16"/>
    <mergeCell ref="AI15:AI16"/>
    <mergeCell ref="AJ15:AJ16"/>
    <mergeCell ref="AH8:AH9"/>
    <mergeCell ref="AI8:AI9"/>
    <mergeCell ref="AJ8:AJ9"/>
    <mergeCell ref="AH11:AH12"/>
    <mergeCell ref="AI11:AI12"/>
    <mergeCell ref="AJ11:AJ12"/>
    <mergeCell ref="AH13:AH14"/>
    <mergeCell ref="AI13:AI14"/>
    <mergeCell ref="AJ13:AJ14"/>
    <mergeCell ref="N57:N59"/>
    <mergeCell ref="O57:O59"/>
    <mergeCell ref="P57:P59"/>
    <mergeCell ref="Q57:Q59"/>
    <mergeCell ref="R57:R59"/>
    <mergeCell ref="N49:N50"/>
    <mergeCell ref="O49:O50"/>
    <mergeCell ref="P49:P50"/>
    <mergeCell ref="Q49:Q50"/>
    <mergeCell ref="R49:R50"/>
    <mergeCell ref="N51:N56"/>
    <mergeCell ref="O51:O56"/>
    <mergeCell ref="P51:P56"/>
    <mergeCell ref="Q51:Q56"/>
    <mergeCell ref="R51:R56"/>
    <mergeCell ref="N30:N35"/>
    <mergeCell ref="O30:O35"/>
    <mergeCell ref="P30:P35"/>
    <mergeCell ref="Q30:Q35"/>
    <mergeCell ref="R30:R35"/>
    <mergeCell ref="N36:N38"/>
    <mergeCell ref="O36:O38"/>
    <mergeCell ref="P36:P38"/>
    <mergeCell ref="Q36:Q38"/>
    <mergeCell ref="R36:R38"/>
    <mergeCell ref="N16:N18"/>
    <mergeCell ref="O16:O18"/>
    <mergeCell ref="P16:P18"/>
    <mergeCell ref="Q16:Q18"/>
    <mergeCell ref="R16:R18"/>
    <mergeCell ref="N28:N29"/>
    <mergeCell ref="O28:O29"/>
    <mergeCell ref="P28:P29"/>
    <mergeCell ref="Q28:Q29"/>
    <mergeCell ref="R28:R29"/>
    <mergeCell ref="N8:N9"/>
    <mergeCell ref="O8:O9"/>
    <mergeCell ref="P8:P9"/>
    <mergeCell ref="Q8:Q9"/>
    <mergeCell ref="R8:R9"/>
    <mergeCell ref="N10:N15"/>
    <mergeCell ref="O10:O15"/>
    <mergeCell ref="P10:P15"/>
    <mergeCell ref="Q10:Q15"/>
    <mergeCell ref="R10:R15"/>
    <mergeCell ref="I80:I81"/>
    <mergeCell ref="J80:J81"/>
    <mergeCell ref="K80:K81"/>
    <mergeCell ref="L80:L81"/>
    <mergeCell ref="M80:M81"/>
    <mergeCell ref="X80:X81"/>
    <mergeCell ref="Y80:Y81"/>
    <mergeCell ref="Z80:Z81"/>
    <mergeCell ref="AA80:AA81"/>
    <mergeCell ref="AH77:AH79"/>
    <mergeCell ref="AI77:AI79"/>
    <mergeCell ref="AJ77:AJ79"/>
    <mergeCell ref="AK77:AK79"/>
    <mergeCell ref="AL77:AL79"/>
    <mergeCell ref="AM77:AM79"/>
    <mergeCell ref="AN77:AN79"/>
    <mergeCell ref="AO77:AO79"/>
    <mergeCell ref="N79:N81"/>
    <mergeCell ref="O79:O81"/>
    <mergeCell ref="P79:P81"/>
    <mergeCell ref="Q79:Q81"/>
    <mergeCell ref="R79:R81"/>
    <mergeCell ref="S79:S80"/>
    <mergeCell ref="T79:T80"/>
    <mergeCell ref="U79:U80"/>
    <mergeCell ref="V79:V80"/>
    <mergeCell ref="W79:W80"/>
    <mergeCell ref="AB80:AB81"/>
    <mergeCell ref="AM80:AM81"/>
    <mergeCell ref="AN80:AN81"/>
    <mergeCell ref="AO80:AO81"/>
    <mergeCell ref="X76:X79"/>
    <mergeCell ref="Y76:Y79"/>
    <mergeCell ref="Z76:Z79"/>
    <mergeCell ref="AA76:AA79"/>
    <mergeCell ref="AB76:AB79"/>
    <mergeCell ref="S77:S78"/>
    <mergeCell ref="T77:T78"/>
    <mergeCell ref="U77:U78"/>
    <mergeCell ref="V77:V78"/>
    <mergeCell ref="W77:W78"/>
    <mergeCell ref="S75:S76"/>
    <mergeCell ref="T75:T76"/>
    <mergeCell ref="U75:U76"/>
    <mergeCell ref="V75:V76"/>
    <mergeCell ref="W75:W76"/>
    <mergeCell ref="X73:X75"/>
    <mergeCell ref="Y73:Y75"/>
    <mergeCell ref="Z73:Z75"/>
    <mergeCell ref="AA73:AA75"/>
    <mergeCell ref="I76:I79"/>
    <mergeCell ref="J76:J79"/>
    <mergeCell ref="K76:K79"/>
    <mergeCell ref="L76:L79"/>
    <mergeCell ref="M76:M79"/>
    <mergeCell ref="AB73:AB75"/>
    <mergeCell ref="AH74:AH76"/>
    <mergeCell ref="AI74:AI76"/>
    <mergeCell ref="AJ74:AJ76"/>
    <mergeCell ref="I72:I75"/>
    <mergeCell ref="J72:J75"/>
    <mergeCell ref="K72:K75"/>
    <mergeCell ref="L72:L75"/>
    <mergeCell ref="M72:M75"/>
    <mergeCell ref="N73:N78"/>
    <mergeCell ref="O73:O78"/>
    <mergeCell ref="P73:P78"/>
    <mergeCell ref="Q73:Q78"/>
    <mergeCell ref="R73:R78"/>
    <mergeCell ref="S73:S74"/>
    <mergeCell ref="T73:T74"/>
    <mergeCell ref="U73:U74"/>
    <mergeCell ref="V73:V74"/>
    <mergeCell ref="W73:W74"/>
    <mergeCell ref="AK74:AK76"/>
    <mergeCell ref="AL74:AL76"/>
    <mergeCell ref="AM74:AM76"/>
    <mergeCell ref="AN74:AN76"/>
    <mergeCell ref="AO74:AO76"/>
    <mergeCell ref="AK71:AK73"/>
    <mergeCell ref="AL71:AL73"/>
    <mergeCell ref="AM71:AM73"/>
    <mergeCell ref="AN71:AN73"/>
    <mergeCell ref="AO71:AO73"/>
    <mergeCell ref="D80:D81"/>
    <mergeCell ref="E80:E81"/>
    <mergeCell ref="F80:F81"/>
    <mergeCell ref="G80:G81"/>
    <mergeCell ref="H80:H81"/>
    <mergeCell ref="AP67:AP69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Y71:Y72"/>
    <mergeCell ref="Z71:Z72"/>
    <mergeCell ref="AA71:AA72"/>
    <mergeCell ref="AB71:AB72"/>
    <mergeCell ref="AH71:AH73"/>
    <mergeCell ref="AI71:AI73"/>
    <mergeCell ref="AJ71:AJ73"/>
    <mergeCell ref="D76:D77"/>
    <mergeCell ref="E76:E77"/>
    <mergeCell ref="F76:F77"/>
    <mergeCell ref="G76:G77"/>
    <mergeCell ref="H76:H77"/>
    <mergeCell ref="D78:D79"/>
    <mergeCell ref="E78:E79"/>
    <mergeCell ref="F78:F79"/>
    <mergeCell ref="G78:G79"/>
    <mergeCell ref="H78:H79"/>
    <mergeCell ref="D72:D73"/>
    <mergeCell ref="E72:E73"/>
    <mergeCell ref="F72:F73"/>
    <mergeCell ref="G72:G73"/>
    <mergeCell ref="H72:H73"/>
    <mergeCell ref="D74:D75"/>
    <mergeCell ref="E74:E75"/>
    <mergeCell ref="F74:F75"/>
    <mergeCell ref="G74:G75"/>
    <mergeCell ref="H74:H75"/>
    <mergeCell ref="G13:G14"/>
    <mergeCell ref="H13:H14"/>
    <mergeCell ref="D15:D16"/>
    <mergeCell ref="E15:E16"/>
    <mergeCell ref="F15:F16"/>
    <mergeCell ref="G15:G16"/>
    <mergeCell ref="H15:H16"/>
    <mergeCell ref="D17:D18"/>
    <mergeCell ref="E17:E18"/>
    <mergeCell ref="F17:F18"/>
    <mergeCell ref="G17:G18"/>
    <mergeCell ref="H17:H18"/>
    <mergeCell ref="AP4:AP6"/>
    <mergeCell ref="AP24:AP26"/>
    <mergeCell ref="AP45:AP47"/>
    <mergeCell ref="D64:H64"/>
    <mergeCell ref="I64:M64"/>
    <mergeCell ref="N64:R64"/>
    <mergeCell ref="S64:W64"/>
    <mergeCell ref="X64:AB64"/>
    <mergeCell ref="AC64:AG64"/>
    <mergeCell ref="AH64:AL64"/>
    <mergeCell ref="AM64:AQ64"/>
    <mergeCell ref="D9:D10"/>
    <mergeCell ref="E9:E10"/>
    <mergeCell ref="F9:F10"/>
    <mergeCell ref="G9:G10"/>
    <mergeCell ref="H9:H10"/>
    <mergeCell ref="D11:D12"/>
    <mergeCell ref="E11:E12"/>
    <mergeCell ref="F11:F12"/>
    <mergeCell ref="G11:G12"/>
    <mergeCell ref="H11:H12"/>
    <mergeCell ref="D13:D14"/>
    <mergeCell ref="E13:E14"/>
    <mergeCell ref="F13:F14"/>
    <mergeCell ref="AM52:AM54"/>
    <mergeCell ref="AN52:AN54"/>
    <mergeCell ref="AO52:AO54"/>
    <mergeCell ref="AM55:AM57"/>
    <mergeCell ref="AN55:AN57"/>
    <mergeCell ref="AO55:AO57"/>
    <mergeCell ref="AM58:AM59"/>
    <mergeCell ref="AN58:AN59"/>
    <mergeCell ref="AO58:AO59"/>
    <mergeCell ref="AM34:AM36"/>
    <mergeCell ref="AN34:AN36"/>
    <mergeCell ref="AO34:AO36"/>
    <mergeCell ref="AM37:AM38"/>
    <mergeCell ref="AN37:AN38"/>
    <mergeCell ref="AO37:AO38"/>
    <mergeCell ref="AM49:AM51"/>
    <mergeCell ref="AN49:AN51"/>
    <mergeCell ref="AO49:AO51"/>
    <mergeCell ref="AM17:AM18"/>
    <mergeCell ref="AN17:AN18"/>
    <mergeCell ref="AO17:AO18"/>
    <mergeCell ref="AM28:AM30"/>
    <mergeCell ref="AN28:AN30"/>
    <mergeCell ref="AO28:AO30"/>
    <mergeCell ref="AM31:AM33"/>
    <mergeCell ref="AN31:AN33"/>
    <mergeCell ref="AO31:AO33"/>
    <mergeCell ref="AM8:AM10"/>
    <mergeCell ref="AN8:AN10"/>
    <mergeCell ref="AO8:AO10"/>
    <mergeCell ref="AM11:AM13"/>
    <mergeCell ref="AN11:AN13"/>
    <mergeCell ref="AO11:AO13"/>
    <mergeCell ref="AM14:AM16"/>
    <mergeCell ref="AN14:AN16"/>
    <mergeCell ref="AO14:AO16"/>
    <mergeCell ref="S30:S31"/>
    <mergeCell ref="T30:T31"/>
    <mergeCell ref="U30:U31"/>
    <mergeCell ref="V30:V31"/>
    <mergeCell ref="W30:W31"/>
    <mergeCell ref="S36:S37"/>
    <mergeCell ref="T36:T37"/>
    <mergeCell ref="U36:U37"/>
    <mergeCell ref="V36:V37"/>
    <mergeCell ref="W36:W37"/>
    <mergeCell ref="S32:S33"/>
    <mergeCell ref="T32:T33"/>
    <mergeCell ref="U32:U33"/>
    <mergeCell ref="V32:V33"/>
    <mergeCell ref="W32:W33"/>
    <mergeCell ref="S34:S35"/>
    <mergeCell ref="T34:T35"/>
    <mergeCell ref="U34:U35"/>
    <mergeCell ref="V34:V35"/>
    <mergeCell ref="W34:W35"/>
    <mergeCell ref="W14:W15"/>
    <mergeCell ref="S16:S17"/>
    <mergeCell ref="T16:T17"/>
    <mergeCell ref="U16:U17"/>
    <mergeCell ref="V16:V17"/>
    <mergeCell ref="W16:W17"/>
    <mergeCell ref="S28:S29"/>
    <mergeCell ref="T28:T29"/>
    <mergeCell ref="U28:U29"/>
    <mergeCell ref="V28:V29"/>
    <mergeCell ref="W28:W29"/>
    <mergeCell ref="X54:X57"/>
    <mergeCell ref="Y54:Y57"/>
    <mergeCell ref="Z54:Z57"/>
    <mergeCell ref="AA54:AA57"/>
    <mergeCell ref="X33:X36"/>
    <mergeCell ref="Y33:Y36"/>
    <mergeCell ref="Z33:Z36"/>
    <mergeCell ref="AA33:AA36"/>
    <mergeCell ref="X13:X16"/>
    <mergeCell ref="Y13:Y16"/>
    <mergeCell ref="Z13:Z16"/>
    <mergeCell ref="AA13:AA16"/>
    <mergeCell ref="X51:X53"/>
    <mergeCell ref="Y51:Y53"/>
    <mergeCell ref="Z51:Z53"/>
    <mergeCell ref="AA51:AA53"/>
    <mergeCell ref="AA37:AA38"/>
    <mergeCell ref="AB51:AB53"/>
    <mergeCell ref="S8:S9"/>
    <mergeCell ref="T8:T9"/>
    <mergeCell ref="U8:U9"/>
    <mergeCell ref="V8:V9"/>
    <mergeCell ref="W8:W9"/>
    <mergeCell ref="S10:S11"/>
    <mergeCell ref="T10:T11"/>
    <mergeCell ref="U10:U11"/>
    <mergeCell ref="V10:V11"/>
    <mergeCell ref="W10:W11"/>
    <mergeCell ref="S12:S13"/>
    <mergeCell ref="T12:T13"/>
    <mergeCell ref="U12:U13"/>
    <mergeCell ref="V12:V13"/>
    <mergeCell ref="W12:W13"/>
    <mergeCell ref="S14:S15"/>
    <mergeCell ref="T14:T15"/>
    <mergeCell ref="U14:U15"/>
    <mergeCell ref="V14:V15"/>
    <mergeCell ref="AB33:AB36"/>
    <mergeCell ref="X37:X38"/>
    <mergeCell ref="Y37:Y38"/>
    <mergeCell ref="Z37:Z38"/>
    <mergeCell ref="AB37:AB38"/>
    <mergeCell ref="X28:X29"/>
    <mergeCell ref="Y28:Y29"/>
    <mergeCell ref="Z28:Z29"/>
    <mergeCell ref="AA28:AA29"/>
    <mergeCell ref="AB28:AB29"/>
    <mergeCell ref="X30:X32"/>
    <mergeCell ref="Y30:Y32"/>
    <mergeCell ref="Z30:Z32"/>
    <mergeCell ref="AA30:AA32"/>
    <mergeCell ref="AB30:AB32"/>
    <mergeCell ref="AB13:AB16"/>
    <mergeCell ref="X17:X18"/>
    <mergeCell ref="Y17:Y18"/>
    <mergeCell ref="Z17:Z18"/>
    <mergeCell ref="AA17:AA18"/>
    <mergeCell ref="AB17:AB18"/>
    <mergeCell ref="X8:X9"/>
    <mergeCell ref="Y8:Y9"/>
    <mergeCell ref="Z8:Z9"/>
    <mergeCell ref="AA8:AA9"/>
    <mergeCell ref="AB8:AB9"/>
    <mergeCell ref="X10:X12"/>
    <mergeCell ref="Y10:Y12"/>
    <mergeCell ref="Z10:Z12"/>
    <mergeCell ref="AA10:AA12"/>
    <mergeCell ref="AB10:AB12"/>
    <mergeCell ref="M9:M12"/>
    <mergeCell ref="M13:M16"/>
    <mergeCell ref="M17:M18"/>
    <mergeCell ref="K17:K18"/>
    <mergeCell ref="K13:K16"/>
    <mergeCell ref="K9:K12"/>
    <mergeCell ref="I54:I57"/>
    <mergeCell ref="J54:J57"/>
    <mergeCell ref="K54:K57"/>
    <mergeCell ref="L54:L57"/>
    <mergeCell ref="M54:M57"/>
    <mergeCell ref="M29:M32"/>
    <mergeCell ref="I33:I36"/>
    <mergeCell ref="J33:J36"/>
    <mergeCell ref="K33:K36"/>
    <mergeCell ref="L33:L36"/>
    <mergeCell ref="M33:M36"/>
    <mergeCell ref="I17:I18"/>
    <mergeCell ref="J17:J18"/>
    <mergeCell ref="L17:L18"/>
    <mergeCell ref="I29:I32"/>
    <mergeCell ref="J29:J32"/>
    <mergeCell ref="K29:K32"/>
    <mergeCell ref="L29:L32"/>
    <mergeCell ref="I37:I38"/>
    <mergeCell ref="J37:J38"/>
    <mergeCell ref="K37:K38"/>
    <mergeCell ref="L37:L38"/>
    <mergeCell ref="M37:M38"/>
    <mergeCell ref="I50:I53"/>
    <mergeCell ref="J50:J53"/>
    <mergeCell ref="K50:K53"/>
    <mergeCell ref="L50:L53"/>
    <mergeCell ref="M50:M53"/>
    <mergeCell ref="D42:H42"/>
    <mergeCell ref="I42:M42"/>
    <mergeCell ref="N42:R42"/>
    <mergeCell ref="S42:W42"/>
    <mergeCell ref="X42:AB42"/>
    <mergeCell ref="AC42:AG42"/>
    <mergeCell ref="AH42:AL42"/>
    <mergeCell ref="AM42:AQ42"/>
    <mergeCell ref="I58:I59"/>
    <mergeCell ref="J58:J59"/>
    <mergeCell ref="K58:K59"/>
    <mergeCell ref="L58:L59"/>
    <mergeCell ref="M58:M59"/>
    <mergeCell ref="AB54:AB57"/>
    <mergeCell ref="X58:X59"/>
    <mergeCell ref="Y58:Y59"/>
    <mergeCell ref="Z58:Z59"/>
    <mergeCell ref="AA58:AA59"/>
    <mergeCell ref="AB58:AB59"/>
    <mergeCell ref="X49:X50"/>
    <mergeCell ref="Y49:Y50"/>
    <mergeCell ref="Z49:Z50"/>
    <mergeCell ref="AA49:AA50"/>
    <mergeCell ref="AB49:AB50"/>
    <mergeCell ref="AC1:AG1"/>
    <mergeCell ref="AH1:AL1"/>
    <mergeCell ref="AM1:AQ1"/>
    <mergeCell ref="C6:C18"/>
    <mergeCell ref="D21:H21"/>
    <mergeCell ref="I21:M21"/>
    <mergeCell ref="N21:R21"/>
    <mergeCell ref="S21:W21"/>
    <mergeCell ref="X21:AB21"/>
    <mergeCell ref="AC21:AG21"/>
    <mergeCell ref="B1:C1"/>
    <mergeCell ref="D1:H1"/>
    <mergeCell ref="I1:M1"/>
    <mergeCell ref="N1:R1"/>
    <mergeCell ref="S1:W1"/>
    <mergeCell ref="X1:AB1"/>
    <mergeCell ref="I9:I12"/>
    <mergeCell ref="J9:J12"/>
    <mergeCell ref="L9:L12"/>
    <mergeCell ref="I13:I16"/>
    <mergeCell ref="J13:J16"/>
    <mergeCell ref="L13:L16"/>
    <mergeCell ref="AH21:AL21"/>
    <mergeCell ref="AM21:AQ21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ColWidth="11.44140625" defaultRowHeight="14.4" x14ac:dyDescent="0.3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S82"/>
  <sheetViews>
    <sheetView workbookViewId="0">
      <pane xSplit="3" ySplit="2" topLeftCell="V3" activePane="bottomRight" state="frozen"/>
      <selection activeCell="A3" sqref="A3"/>
      <selection pane="topRight" activeCell="A3" sqref="A3"/>
      <selection pane="bottomLeft" activeCell="A3" sqref="A3"/>
      <selection pane="bottomRight" activeCell="AJ15" sqref="AH8:AJ16"/>
    </sheetView>
  </sheetViews>
  <sheetFormatPr defaultColWidth="8.77734375" defaultRowHeight="14.4" x14ac:dyDescent="0.3"/>
  <cols>
    <col min="1" max="1" width="13.44140625" customWidth="1"/>
    <col min="2" max="2" width="7.77734375" customWidth="1"/>
    <col min="3" max="3" width="13.44140625" customWidth="1"/>
    <col min="4" max="4" width="6.44140625" bestFit="1" customWidth="1"/>
    <col min="5" max="7" width="5" bestFit="1" customWidth="1"/>
    <col min="8" max="8" width="8" bestFit="1" customWidth="1"/>
    <col min="9" max="9" width="6.44140625" bestFit="1" customWidth="1"/>
    <col min="10" max="10" width="4" bestFit="1" customWidth="1"/>
    <col min="11" max="11" width="5" bestFit="1" customWidth="1"/>
    <col min="12" max="12" width="4" bestFit="1" customWidth="1"/>
    <col min="13" max="13" width="8" bestFit="1" customWidth="1"/>
    <col min="14" max="14" width="6.44140625" bestFit="1" customWidth="1"/>
    <col min="15" max="15" width="4" bestFit="1" customWidth="1"/>
    <col min="16" max="16" width="6.44140625" bestFit="1" customWidth="1"/>
    <col min="17" max="17" width="4" bestFit="1" customWidth="1"/>
    <col min="18" max="18" width="8" bestFit="1" customWidth="1"/>
    <col min="19" max="19" width="6.44140625" bestFit="1" customWidth="1"/>
    <col min="20" max="20" width="4" bestFit="1" customWidth="1"/>
    <col min="21" max="21" width="5" bestFit="1" customWidth="1"/>
    <col min="22" max="22" width="4" bestFit="1" customWidth="1"/>
    <col min="23" max="23" width="8" bestFit="1" customWidth="1"/>
    <col min="24" max="24" width="6.44140625" bestFit="1" customWidth="1"/>
    <col min="25" max="25" width="4" bestFit="1" customWidth="1"/>
    <col min="26" max="27" width="5" bestFit="1" customWidth="1"/>
    <col min="28" max="28" width="8" bestFit="1" customWidth="1"/>
    <col min="29" max="29" width="6.44140625" bestFit="1" customWidth="1"/>
    <col min="30" max="30" width="4" bestFit="1" customWidth="1"/>
    <col min="31" max="32" width="5" bestFit="1" customWidth="1"/>
    <col min="33" max="33" width="8" bestFit="1" customWidth="1"/>
    <col min="34" max="34" width="6.44140625" bestFit="1" customWidth="1"/>
    <col min="35" max="35" width="5.21875" customWidth="1"/>
    <col min="36" max="36" width="5" bestFit="1" customWidth="1"/>
    <col min="37" max="37" width="4.21875" customWidth="1"/>
    <col min="38" max="38" width="8" bestFit="1" customWidth="1"/>
    <col min="39" max="39" width="6.44140625" bestFit="1" customWidth="1"/>
    <col min="40" max="40" width="8.44140625" bestFit="1" customWidth="1"/>
    <col min="41" max="41" width="9" customWidth="1"/>
    <col min="42" max="42" width="5" bestFit="1" customWidth="1"/>
    <col min="43" max="43" width="8" bestFit="1" customWidth="1"/>
  </cols>
  <sheetData>
    <row r="1" spans="1:44" x14ac:dyDescent="0.3">
      <c r="A1" s="68" t="s">
        <v>83</v>
      </c>
      <c r="B1" s="152" t="s">
        <v>40</v>
      </c>
      <c r="C1" s="152"/>
      <c r="D1" s="152" t="s">
        <v>1</v>
      </c>
      <c r="E1" s="152"/>
      <c r="F1" s="152"/>
      <c r="G1" s="152"/>
      <c r="H1" s="152"/>
      <c r="I1" s="152" t="s">
        <v>2</v>
      </c>
      <c r="J1" s="152"/>
      <c r="K1" s="152"/>
      <c r="L1" s="152"/>
      <c r="M1" s="152"/>
      <c r="N1" s="152" t="s">
        <v>3</v>
      </c>
      <c r="O1" s="152"/>
      <c r="P1" s="152"/>
      <c r="Q1" s="152"/>
      <c r="R1" s="152"/>
      <c r="S1" s="152" t="s">
        <v>4</v>
      </c>
      <c r="T1" s="152"/>
      <c r="U1" s="152"/>
      <c r="V1" s="152"/>
      <c r="W1" s="152"/>
      <c r="X1" s="152" t="s">
        <v>5</v>
      </c>
      <c r="Y1" s="152"/>
      <c r="Z1" s="152"/>
      <c r="AA1" s="152"/>
      <c r="AB1" s="152"/>
      <c r="AC1" s="152" t="s">
        <v>6</v>
      </c>
      <c r="AD1" s="152"/>
      <c r="AE1" s="152"/>
      <c r="AF1" s="152"/>
      <c r="AG1" s="152"/>
      <c r="AH1" s="152" t="s">
        <v>7</v>
      </c>
      <c r="AI1" s="152"/>
      <c r="AJ1" s="152"/>
      <c r="AK1" s="152"/>
      <c r="AL1" s="152"/>
      <c r="AM1" s="152" t="s">
        <v>8</v>
      </c>
      <c r="AN1" s="152"/>
      <c r="AO1" s="152"/>
      <c r="AP1" s="152"/>
      <c r="AQ1" s="152"/>
    </row>
    <row r="2" spans="1:44" x14ac:dyDescent="0.3">
      <c r="A2" s="3"/>
      <c r="B2" s="3" t="s">
        <v>39</v>
      </c>
      <c r="C2" s="3" t="s">
        <v>38</v>
      </c>
      <c r="D2" s="55" t="s">
        <v>37</v>
      </c>
      <c r="E2" s="55" t="s">
        <v>11</v>
      </c>
      <c r="F2" s="55" t="s">
        <v>27</v>
      </c>
      <c r="G2" s="55" t="s">
        <v>11</v>
      </c>
      <c r="H2" s="55" t="s">
        <v>28</v>
      </c>
      <c r="I2" s="3" t="s">
        <v>37</v>
      </c>
      <c r="J2" s="3" t="s">
        <v>11</v>
      </c>
      <c r="K2" s="3" t="s">
        <v>27</v>
      </c>
      <c r="L2" s="3" t="s">
        <v>11</v>
      </c>
      <c r="M2" s="3" t="s">
        <v>28</v>
      </c>
      <c r="N2" s="3" t="s">
        <v>37</v>
      </c>
      <c r="O2" s="3" t="s">
        <v>11</v>
      </c>
      <c r="P2" s="3" t="s">
        <v>27</v>
      </c>
      <c r="Q2" s="3" t="s">
        <v>11</v>
      </c>
      <c r="R2" s="3" t="s">
        <v>28</v>
      </c>
      <c r="S2" s="3" t="s">
        <v>37</v>
      </c>
      <c r="T2" s="3" t="s">
        <v>11</v>
      </c>
      <c r="U2" s="3" t="s">
        <v>27</v>
      </c>
      <c r="V2" s="3" t="s">
        <v>11</v>
      </c>
      <c r="W2" s="3" t="s">
        <v>28</v>
      </c>
      <c r="X2" s="55" t="s">
        <v>37</v>
      </c>
      <c r="Y2" s="55" t="s">
        <v>11</v>
      </c>
      <c r="Z2" s="55" t="s">
        <v>27</v>
      </c>
      <c r="AA2" s="55" t="s">
        <v>11</v>
      </c>
      <c r="AB2" s="55" t="s">
        <v>28</v>
      </c>
      <c r="AC2" s="55" t="s">
        <v>37</v>
      </c>
      <c r="AD2" s="55" t="s">
        <v>11</v>
      </c>
      <c r="AE2" s="55" t="s">
        <v>27</v>
      </c>
      <c r="AF2" s="55" t="s">
        <v>11</v>
      </c>
      <c r="AG2" s="55" t="s">
        <v>28</v>
      </c>
      <c r="AH2" s="3" t="s">
        <v>37</v>
      </c>
      <c r="AI2" s="3" t="s">
        <v>11</v>
      </c>
      <c r="AJ2" s="3" t="s">
        <v>27</v>
      </c>
      <c r="AK2" s="3" t="s">
        <v>11</v>
      </c>
      <c r="AL2" s="3" t="s">
        <v>28</v>
      </c>
      <c r="AM2" s="55" t="s">
        <v>37</v>
      </c>
      <c r="AN2" s="55" t="s">
        <v>11</v>
      </c>
      <c r="AO2" s="55" t="s">
        <v>27</v>
      </c>
      <c r="AP2" s="55" t="s">
        <v>11</v>
      </c>
      <c r="AQ2" s="3" t="s">
        <v>28</v>
      </c>
    </row>
    <row r="3" spans="1:44" x14ac:dyDescent="0.3">
      <c r="B3" s="4" t="s">
        <v>12</v>
      </c>
      <c r="C3" t="s">
        <v>86</v>
      </c>
      <c r="D3" s="25" t="s">
        <v>222</v>
      </c>
      <c r="E3" s="3">
        <v>66</v>
      </c>
      <c r="F3" s="3">
        <v>1.6</v>
      </c>
      <c r="G3" s="3">
        <v>64</v>
      </c>
      <c r="H3" s="3">
        <v>1.4</v>
      </c>
      <c r="I3" s="102" t="s">
        <v>311</v>
      </c>
      <c r="J3" s="103">
        <v>239</v>
      </c>
      <c r="K3" s="103">
        <v>1.6</v>
      </c>
      <c r="L3" s="103">
        <v>228</v>
      </c>
      <c r="M3" s="103">
        <v>1.5</v>
      </c>
      <c r="X3" s="3"/>
      <c r="Y3" s="3"/>
      <c r="Z3" s="3"/>
      <c r="AA3" s="3"/>
      <c r="AB3" s="3"/>
      <c r="AC3" s="36" t="s">
        <v>12</v>
      </c>
      <c r="AD3" s="3">
        <v>277</v>
      </c>
      <c r="AE3" s="37">
        <v>0.8</v>
      </c>
      <c r="AF3" s="3">
        <v>302</v>
      </c>
      <c r="AG3" s="37">
        <v>0.8</v>
      </c>
      <c r="AM3" s="3"/>
      <c r="AN3" s="3" t="s">
        <v>212</v>
      </c>
      <c r="AO3" s="3" t="s">
        <v>211</v>
      </c>
      <c r="AP3" s="3" t="s">
        <v>217</v>
      </c>
    </row>
    <row r="4" spans="1:44" x14ac:dyDescent="0.3">
      <c r="B4" s="4" t="s">
        <v>13</v>
      </c>
      <c r="C4" t="s">
        <v>87</v>
      </c>
      <c r="D4" s="26" t="s">
        <v>223</v>
      </c>
      <c r="E4" s="3">
        <v>150</v>
      </c>
      <c r="F4" s="3">
        <v>1.7</v>
      </c>
      <c r="G4" s="3">
        <v>141</v>
      </c>
      <c r="H4" s="3">
        <v>1.5</v>
      </c>
      <c r="I4" s="104" t="s">
        <v>312</v>
      </c>
      <c r="J4" s="105">
        <v>184</v>
      </c>
      <c r="K4" s="105">
        <v>1.7</v>
      </c>
      <c r="L4" s="105">
        <v>164</v>
      </c>
      <c r="M4" s="105">
        <v>1.6</v>
      </c>
      <c r="S4" s="3"/>
      <c r="T4" s="85" t="s">
        <v>304</v>
      </c>
      <c r="U4" s="85"/>
      <c r="V4" s="84"/>
      <c r="W4" s="84"/>
      <c r="X4" s="31" t="s">
        <v>196</v>
      </c>
      <c r="Y4" s="3">
        <v>490</v>
      </c>
      <c r="Z4" s="3">
        <v>1.2</v>
      </c>
      <c r="AA4" s="3">
        <v>559</v>
      </c>
      <c r="AB4" s="3">
        <v>1.2</v>
      </c>
      <c r="AC4" s="36" t="s">
        <v>13</v>
      </c>
      <c r="AD4" s="3">
        <v>168</v>
      </c>
      <c r="AE4" s="37">
        <v>1.1000000000000001</v>
      </c>
      <c r="AF4" s="3">
        <v>179</v>
      </c>
      <c r="AG4" s="37">
        <v>0.9</v>
      </c>
      <c r="AM4" s="39" t="s">
        <v>214</v>
      </c>
      <c r="AN4" s="3">
        <v>1503</v>
      </c>
      <c r="AO4" s="37">
        <v>0.92</v>
      </c>
      <c r="AP4" s="162">
        <v>0.94</v>
      </c>
      <c r="AQ4" s="5"/>
    </row>
    <row r="5" spans="1:44" x14ac:dyDescent="0.3">
      <c r="B5" s="4" t="s">
        <v>14</v>
      </c>
      <c r="C5" s="10" t="s">
        <v>140</v>
      </c>
      <c r="D5" s="26" t="s">
        <v>224</v>
      </c>
      <c r="E5" s="3">
        <v>134</v>
      </c>
      <c r="F5" s="3">
        <v>1.8</v>
      </c>
      <c r="G5" s="3">
        <v>135</v>
      </c>
      <c r="H5" s="3">
        <v>1.5</v>
      </c>
      <c r="S5" s="85" t="s">
        <v>302</v>
      </c>
      <c r="T5" s="3">
        <v>636</v>
      </c>
      <c r="U5" s="3">
        <v>1.4</v>
      </c>
      <c r="X5" s="32" t="s">
        <v>198</v>
      </c>
      <c r="Y5" s="33">
        <v>476</v>
      </c>
      <c r="Z5" s="33">
        <v>1.5</v>
      </c>
      <c r="AA5" s="33">
        <v>574</v>
      </c>
      <c r="AB5" s="33">
        <v>1.2</v>
      </c>
      <c r="AC5" s="36" t="s">
        <v>14</v>
      </c>
      <c r="AD5" s="3">
        <v>93</v>
      </c>
      <c r="AE5" s="37">
        <v>1.1000000000000001</v>
      </c>
      <c r="AF5" s="3">
        <v>89</v>
      </c>
      <c r="AG5" s="37">
        <v>0.9</v>
      </c>
      <c r="AM5" s="40" t="s">
        <v>215</v>
      </c>
      <c r="AN5" s="3">
        <v>1620</v>
      </c>
      <c r="AO5" s="37">
        <v>0.96</v>
      </c>
      <c r="AP5" s="162"/>
      <c r="AQ5" s="5"/>
    </row>
    <row r="6" spans="1:44" x14ac:dyDescent="0.3">
      <c r="B6" s="4" t="s">
        <v>45</v>
      </c>
      <c r="C6" s="183" t="s">
        <v>88</v>
      </c>
      <c r="D6" s="26" t="s">
        <v>225</v>
      </c>
      <c r="E6" s="3">
        <v>117</v>
      </c>
      <c r="F6" s="3">
        <v>1.9</v>
      </c>
      <c r="G6" s="3">
        <v>123</v>
      </c>
      <c r="H6" s="3">
        <v>1.3</v>
      </c>
      <c r="S6" s="85" t="s">
        <v>303</v>
      </c>
      <c r="T6" s="3">
        <v>687</v>
      </c>
      <c r="U6" s="3">
        <v>1.4</v>
      </c>
      <c r="X6" s="32" t="s">
        <v>197</v>
      </c>
      <c r="Y6" s="3">
        <v>423</v>
      </c>
      <c r="Z6" s="3">
        <v>1.5</v>
      </c>
      <c r="AA6" s="3">
        <v>577</v>
      </c>
      <c r="AB6" s="3">
        <v>1.2</v>
      </c>
      <c r="AC6" s="36" t="s">
        <v>15</v>
      </c>
      <c r="AD6" s="3">
        <v>80</v>
      </c>
      <c r="AE6" s="37">
        <v>1.1000000000000001</v>
      </c>
      <c r="AF6" s="3">
        <v>117</v>
      </c>
      <c r="AG6" s="37">
        <v>0.9</v>
      </c>
      <c r="AM6" s="3" t="s">
        <v>216</v>
      </c>
      <c r="AN6" s="3">
        <v>1500</v>
      </c>
      <c r="AO6" s="37">
        <v>0.94</v>
      </c>
      <c r="AP6" s="162"/>
      <c r="AQ6" s="12"/>
      <c r="AR6" s="8"/>
    </row>
    <row r="7" spans="1:44" x14ac:dyDescent="0.3">
      <c r="B7" s="4"/>
      <c r="C7" s="183"/>
      <c r="D7" s="26"/>
      <c r="E7" s="3"/>
      <c r="F7" s="3"/>
      <c r="G7" s="3"/>
      <c r="H7" s="3"/>
      <c r="X7" s="38"/>
      <c r="Y7" s="3"/>
      <c r="Z7" s="3"/>
      <c r="AA7" s="3"/>
      <c r="AB7" s="3"/>
      <c r="AC7" s="36"/>
      <c r="AD7" s="3"/>
      <c r="AE7" s="37"/>
      <c r="AF7" s="3"/>
      <c r="AG7" s="37"/>
      <c r="AM7" s="3"/>
      <c r="AN7" s="3" t="s">
        <v>212</v>
      </c>
      <c r="AO7" s="3" t="s">
        <v>211</v>
      </c>
      <c r="AP7" s="3"/>
    </row>
    <row r="8" spans="1:44" x14ac:dyDescent="0.3">
      <c r="C8" s="183"/>
      <c r="D8" s="26" t="s">
        <v>226</v>
      </c>
      <c r="E8" s="3">
        <v>170</v>
      </c>
      <c r="F8" s="3">
        <v>2</v>
      </c>
      <c r="G8" s="3">
        <v>176</v>
      </c>
      <c r="H8" s="3">
        <v>1.4</v>
      </c>
      <c r="I8" s="3" t="s">
        <v>16</v>
      </c>
      <c r="J8" s="3">
        <v>47</v>
      </c>
      <c r="K8" s="3">
        <v>2.4</v>
      </c>
      <c r="L8" s="3">
        <v>52</v>
      </c>
      <c r="M8" s="3">
        <v>1.5</v>
      </c>
      <c r="N8" s="152" t="s">
        <v>191</v>
      </c>
      <c r="O8" s="152">
        <v>131</v>
      </c>
      <c r="P8" s="162">
        <v>2.2000000000000002</v>
      </c>
      <c r="Q8" s="152">
        <v>119</v>
      </c>
      <c r="R8" s="162">
        <v>1.5</v>
      </c>
      <c r="S8" s="152" t="s">
        <v>200</v>
      </c>
      <c r="T8" s="152">
        <v>138</v>
      </c>
      <c r="U8" s="152">
        <v>2.4</v>
      </c>
      <c r="V8" s="152">
        <v>143</v>
      </c>
      <c r="W8" s="152">
        <v>1.6</v>
      </c>
      <c r="X8" s="152" t="s">
        <v>191</v>
      </c>
      <c r="Y8" s="152">
        <v>132</v>
      </c>
      <c r="Z8" s="152">
        <v>1.7</v>
      </c>
      <c r="AA8" s="152">
        <v>202</v>
      </c>
      <c r="AB8" s="152">
        <v>1.4</v>
      </c>
      <c r="AC8" s="36" t="s">
        <v>16</v>
      </c>
      <c r="AD8" s="3">
        <v>135</v>
      </c>
      <c r="AE8" s="37">
        <v>1.4</v>
      </c>
      <c r="AF8" s="3">
        <v>192</v>
      </c>
      <c r="AG8" s="37">
        <v>0.9</v>
      </c>
      <c r="AH8" s="204" t="s">
        <v>328</v>
      </c>
      <c r="AI8" s="200">
        <v>378</v>
      </c>
      <c r="AJ8" s="200">
        <v>1.27</v>
      </c>
      <c r="AK8" s="3"/>
      <c r="AL8" s="34"/>
      <c r="AM8" s="152" t="s">
        <v>207</v>
      </c>
      <c r="AN8" s="152">
        <v>772</v>
      </c>
      <c r="AO8" s="162">
        <v>1.2</v>
      </c>
    </row>
    <row r="9" spans="1:44" x14ac:dyDescent="0.3">
      <c r="C9" s="183"/>
      <c r="D9" s="164" t="s">
        <v>218</v>
      </c>
      <c r="E9" s="152">
        <v>190</v>
      </c>
      <c r="F9" s="152">
        <v>2.1</v>
      </c>
      <c r="G9" s="152">
        <v>185</v>
      </c>
      <c r="H9" s="152">
        <v>1.6</v>
      </c>
      <c r="I9" s="152" t="s">
        <v>181</v>
      </c>
      <c r="J9" s="152">
        <v>221</v>
      </c>
      <c r="K9" s="152">
        <v>2.1</v>
      </c>
      <c r="L9" s="152">
        <v>259</v>
      </c>
      <c r="M9" s="152">
        <v>1.7</v>
      </c>
      <c r="N9" s="152"/>
      <c r="O9" s="152"/>
      <c r="P9" s="162"/>
      <c r="Q9" s="152"/>
      <c r="R9" s="16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36" t="s">
        <v>17</v>
      </c>
      <c r="AD9" s="3">
        <v>77</v>
      </c>
      <c r="AE9" s="37">
        <v>1.3</v>
      </c>
      <c r="AF9" s="3">
        <v>137</v>
      </c>
      <c r="AG9" s="37">
        <v>1.1000000000000001</v>
      </c>
      <c r="AH9" s="205"/>
      <c r="AI9" s="201"/>
      <c r="AJ9" s="201"/>
      <c r="AK9" s="3"/>
      <c r="AL9" s="34"/>
      <c r="AM9" s="152"/>
      <c r="AN9" s="152"/>
      <c r="AO9" s="162"/>
    </row>
    <row r="10" spans="1:44" x14ac:dyDescent="0.3">
      <c r="C10" s="183"/>
      <c r="D10" s="164"/>
      <c r="E10" s="152"/>
      <c r="F10" s="152"/>
      <c r="G10" s="152"/>
      <c r="H10" s="152"/>
      <c r="I10" s="152"/>
      <c r="J10" s="152"/>
      <c r="K10" s="152"/>
      <c r="L10" s="152"/>
      <c r="M10" s="152"/>
      <c r="N10" s="152" t="s">
        <v>248</v>
      </c>
      <c r="O10" s="152">
        <v>350</v>
      </c>
      <c r="P10" s="162">
        <v>2</v>
      </c>
      <c r="Q10" s="152">
        <v>394</v>
      </c>
      <c r="R10" s="162">
        <v>1.5</v>
      </c>
      <c r="S10" s="152" t="s">
        <v>201</v>
      </c>
      <c r="T10" s="152">
        <v>136</v>
      </c>
      <c r="U10" s="152">
        <v>2.2999999999999998</v>
      </c>
      <c r="V10" s="152">
        <v>169</v>
      </c>
      <c r="W10" s="152">
        <v>1.7</v>
      </c>
      <c r="X10" s="152" t="s">
        <v>192</v>
      </c>
      <c r="Y10" s="152">
        <v>183</v>
      </c>
      <c r="Z10" s="152">
        <v>1.7</v>
      </c>
      <c r="AA10" s="152">
        <v>247</v>
      </c>
      <c r="AB10" s="152">
        <v>1.4</v>
      </c>
      <c r="AC10" s="36" t="s">
        <v>18</v>
      </c>
      <c r="AD10" s="3">
        <v>85</v>
      </c>
      <c r="AE10" s="37">
        <v>1.4</v>
      </c>
      <c r="AF10" s="3">
        <v>158</v>
      </c>
      <c r="AG10" s="37">
        <v>1.1000000000000001</v>
      </c>
      <c r="AH10" s="135" t="s">
        <v>330</v>
      </c>
      <c r="AI10" s="136">
        <v>206</v>
      </c>
      <c r="AJ10" s="136">
        <v>1.33</v>
      </c>
      <c r="AK10" s="3"/>
      <c r="AL10" s="34"/>
      <c r="AM10" s="152"/>
      <c r="AN10" s="152"/>
      <c r="AO10" s="162"/>
    </row>
    <row r="11" spans="1:44" x14ac:dyDescent="0.3">
      <c r="C11" s="183"/>
      <c r="D11" s="164" t="s">
        <v>219</v>
      </c>
      <c r="E11" s="152">
        <v>253</v>
      </c>
      <c r="F11" s="152">
        <v>2</v>
      </c>
      <c r="G11" s="152">
        <v>289</v>
      </c>
      <c r="H11" s="152">
        <v>1.6</v>
      </c>
      <c r="I11" s="152"/>
      <c r="J11" s="152"/>
      <c r="K11" s="152"/>
      <c r="L11" s="152"/>
      <c r="M11" s="152"/>
      <c r="N11" s="152"/>
      <c r="O11" s="152"/>
      <c r="P11" s="162"/>
      <c r="Q11" s="152"/>
      <c r="R11" s="16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36" t="s">
        <v>19</v>
      </c>
      <c r="AD11" s="3">
        <v>84</v>
      </c>
      <c r="AE11" s="37">
        <v>1.3</v>
      </c>
      <c r="AF11" s="3">
        <v>160</v>
      </c>
      <c r="AG11" s="37">
        <v>1.1000000000000001</v>
      </c>
      <c r="AH11" s="204" t="s">
        <v>331</v>
      </c>
      <c r="AI11" s="200">
        <v>272</v>
      </c>
      <c r="AJ11" s="200">
        <v>1.29</v>
      </c>
      <c r="AK11" s="3"/>
      <c r="AL11" s="34"/>
      <c r="AM11" s="158" t="s">
        <v>208</v>
      </c>
      <c r="AN11" s="152">
        <v>692</v>
      </c>
      <c r="AO11" s="162">
        <v>1.2</v>
      </c>
    </row>
    <row r="12" spans="1:44" x14ac:dyDescent="0.3">
      <c r="C12" s="183"/>
      <c r="D12" s="164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62"/>
      <c r="Q12" s="152"/>
      <c r="R12" s="162"/>
      <c r="S12" s="152" t="s">
        <v>202</v>
      </c>
      <c r="T12" s="152">
        <v>179</v>
      </c>
      <c r="U12" s="152">
        <v>2</v>
      </c>
      <c r="V12" s="152">
        <v>256</v>
      </c>
      <c r="W12" s="152">
        <v>1.6</v>
      </c>
      <c r="X12" s="152"/>
      <c r="Y12" s="152"/>
      <c r="Z12" s="152"/>
      <c r="AA12" s="152"/>
      <c r="AB12" s="152"/>
      <c r="AC12" s="36" t="s">
        <v>20</v>
      </c>
      <c r="AD12" s="3">
        <v>69</v>
      </c>
      <c r="AE12" s="37">
        <v>1.1000000000000001</v>
      </c>
      <c r="AF12" s="3">
        <v>167</v>
      </c>
      <c r="AG12" s="37">
        <v>0.9</v>
      </c>
      <c r="AH12" s="205"/>
      <c r="AI12" s="201"/>
      <c r="AJ12" s="201"/>
      <c r="AK12" s="3"/>
      <c r="AL12" s="34"/>
      <c r="AM12" s="158"/>
      <c r="AN12" s="152"/>
      <c r="AO12" s="162"/>
    </row>
    <row r="13" spans="1:44" x14ac:dyDescent="0.3">
      <c r="C13" s="183"/>
      <c r="D13" s="164" t="s">
        <v>220</v>
      </c>
      <c r="E13" s="152">
        <v>297</v>
      </c>
      <c r="F13" s="152">
        <v>2</v>
      </c>
      <c r="G13" s="152">
        <v>318</v>
      </c>
      <c r="H13" s="152">
        <v>1.6</v>
      </c>
      <c r="I13" s="152" t="s">
        <v>182</v>
      </c>
      <c r="J13" s="152">
        <v>308</v>
      </c>
      <c r="K13" s="152">
        <v>1.9</v>
      </c>
      <c r="L13" s="152">
        <v>317</v>
      </c>
      <c r="M13" s="152">
        <v>1.6</v>
      </c>
      <c r="N13" s="152"/>
      <c r="O13" s="152"/>
      <c r="P13" s="162"/>
      <c r="Q13" s="152"/>
      <c r="R13" s="162"/>
      <c r="S13" s="152"/>
      <c r="T13" s="152"/>
      <c r="U13" s="152"/>
      <c r="V13" s="152"/>
      <c r="W13" s="152"/>
      <c r="X13" s="152" t="s">
        <v>182</v>
      </c>
      <c r="Y13" s="152">
        <v>308</v>
      </c>
      <c r="Z13" s="152">
        <v>1.7</v>
      </c>
      <c r="AA13" s="152">
        <v>358</v>
      </c>
      <c r="AB13" s="152">
        <v>1.4</v>
      </c>
      <c r="AC13" s="36" t="s">
        <v>21</v>
      </c>
      <c r="AD13" s="3">
        <v>67</v>
      </c>
      <c r="AE13" s="37">
        <v>1.1000000000000001</v>
      </c>
      <c r="AF13" s="3">
        <v>168</v>
      </c>
      <c r="AG13" s="37">
        <v>0.9</v>
      </c>
      <c r="AH13" s="204" t="s">
        <v>332</v>
      </c>
      <c r="AI13" s="200">
        <v>304</v>
      </c>
      <c r="AJ13" s="200">
        <v>1.28</v>
      </c>
      <c r="AK13" s="3"/>
      <c r="AL13" s="34"/>
      <c r="AM13" s="158"/>
      <c r="AN13" s="152"/>
      <c r="AO13" s="162"/>
    </row>
    <row r="14" spans="1:44" x14ac:dyDescent="0.3">
      <c r="C14" s="183"/>
      <c r="D14" s="164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62"/>
      <c r="Q14" s="152"/>
      <c r="R14" s="162"/>
      <c r="S14" s="152" t="s">
        <v>203</v>
      </c>
      <c r="T14" s="152">
        <v>192</v>
      </c>
      <c r="U14" s="152">
        <v>2.1</v>
      </c>
      <c r="V14" s="152">
        <v>193</v>
      </c>
      <c r="W14" s="152">
        <v>1.6</v>
      </c>
      <c r="X14" s="152"/>
      <c r="Y14" s="152"/>
      <c r="Z14" s="152"/>
      <c r="AA14" s="152"/>
      <c r="AB14" s="152"/>
      <c r="AC14" s="36" t="s">
        <v>22</v>
      </c>
      <c r="AD14" s="3">
        <v>73</v>
      </c>
      <c r="AE14" s="37">
        <v>1.3</v>
      </c>
      <c r="AF14" s="3">
        <v>136</v>
      </c>
      <c r="AG14" s="37">
        <v>1</v>
      </c>
      <c r="AH14" s="205"/>
      <c r="AI14" s="201"/>
      <c r="AJ14" s="201"/>
      <c r="AK14" s="3"/>
      <c r="AL14" s="34"/>
      <c r="AM14" s="152" t="s">
        <v>209</v>
      </c>
      <c r="AN14" s="152">
        <v>749</v>
      </c>
      <c r="AO14" s="162">
        <v>1.2</v>
      </c>
    </row>
    <row r="15" spans="1:44" x14ac:dyDescent="0.3">
      <c r="C15" s="183"/>
      <c r="D15" s="164" t="s">
        <v>221</v>
      </c>
      <c r="E15" s="152">
        <v>292</v>
      </c>
      <c r="F15" s="152">
        <v>2</v>
      </c>
      <c r="G15" s="152">
        <v>322</v>
      </c>
      <c r="H15" s="152">
        <v>1.6</v>
      </c>
      <c r="I15" s="152"/>
      <c r="J15" s="152"/>
      <c r="K15" s="152"/>
      <c r="L15" s="152"/>
      <c r="M15" s="152"/>
      <c r="N15" s="152"/>
      <c r="O15" s="152"/>
      <c r="P15" s="162"/>
      <c r="Q15" s="152"/>
      <c r="R15" s="16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36" t="s">
        <v>23</v>
      </c>
      <c r="AD15" s="3">
        <v>75</v>
      </c>
      <c r="AE15" s="37">
        <v>1</v>
      </c>
      <c r="AF15" s="3">
        <v>160</v>
      </c>
      <c r="AG15" s="37">
        <v>0.9</v>
      </c>
      <c r="AH15" s="198" t="s">
        <v>333</v>
      </c>
      <c r="AI15" s="200">
        <v>217</v>
      </c>
      <c r="AJ15" s="202">
        <v>1.22</v>
      </c>
      <c r="AK15" s="3"/>
      <c r="AL15" s="34"/>
      <c r="AM15" s="152"/>
      <c r="AN15" s="152"/>
      <c r="AO15" s="162"/>
    </row>
    <row r="16" spans="1:44" x14ac:dyDescent="0.3">
      <c r="C16" s="183"/>
      <c r="D16" s="164"/>
      <c r="E16" s="152"/>
      <c r="F16" s="152"/>
      <c r="G16" s="152"/>
      <c r="H16" s="152"/>
      <c r="I16" s="152"/>
      <c r="J16" s="152"/>
      <c r="K16" s="152"/>
      <c r="L16" s="152"/>
      <c r="M16" s="152"/>
      <c r="N16" s="152" t="s">
        <v>249</v>
      </c>
      <c r="O16" s="152">
        <v>151</v>
      </c>
      <c r="P16" s="162">
        <v>1.9</v>
      </c>
      <c r="Q16" s="152">
        <v>167</v>
      </c>
      <c r="R16" s="162">
        <v>1.3</v>
      </c>
      <c r="S16" s="152" t="s">
        <v>204</v>
      </c>
      <c r="T16" s="152">
        <v>217</v>
      </c>
      <c r="U16" s="152">
        <v>1.9</v>
      </c>
      <c r="V16" s="152">
        <v>164</v>
      </c>
      <c r="W16" s="152">
        <v>1.5</v>
      </c>
      <c r="X16" s="152"/>
      <c r="Y16" s="152"/>
      <c r="Z16" s="152"/>
      <c r="AA16" s="152"/>
      <c r="AB16" s="152"/>
      <c r="AC16" s="36" t="s">
        <v>24</v>
      </c>
      <c r="AD16" s="3">
        <v>85</v>
      </c>
      <c r="AE16" s="37">
        <v>1.1000000000000001</v>
      </c>
      <c r="AF16" s="3">
        <v>187</v>
      </c>
      <c r="AG16" s="37">
        <v>0.9</v>
      </c>
      <c r="AH16" s="199"/>
      <c r="AI16" s="201"/>
      <c r="AJ16" s="203"/>
      <c r="AK16" s="3"/>
      <c r="AL16" s="34"/>
      <c r="AM16" s="152"/>
      <c r="AN16" s="152"/>
      <c r="AO16" s="162"/>
    </row>
    <row r="17" spans="1:45" x14ac:dyDescent="0.3">
      <c r="C17" s="183"/>
      <c r="D17" s="164" t="s">
        <v>210</v>
      </c>
      <c r="E17" s="152">
        <v>262</v>
      </c>
      <c r="F17" s="152">
        <v>1.9</v>
      </c>
      <c r="G17" s="152">
        <v>262</v>
      </c>
      <c r="H17" s="152">
        <v>1.6</v>
      </c>
      <c r="I17" s="152" t="s">
        <v>183</v>
      </c>
      <c r="J17" s="152">
        <v>204</v>
      </c>
      <c r="K17" s="152">
        <v>1.6</v>
      </c>
      <c r="L17" s="152">
        <v>247</v>
      </c>
      <c r="M17" s="152">
        <v>1.5</v>
      </c>
      <c r="N17" s="152"/>
      <c r="O17" s="152"/>
      <c r="P17" s="162"/>
      <c r="Q17" s="152"/>
      <c r="R17" s="162"/>
      <c r="S17" s="152"/>
      <c r="T17" s="152"/>
      <c r="U17" s="152"/>
      <c r="V17" s="152"/>
      <c r="W17" s="152"/>
      <c r="X17" s="152" t="s">
        <v>193</v>
      </c>
      <c r="Y17" s="152">
        <v>169</v>
      </c>
      <c r="Z17" s="152">
        <v>1.6</v>
      </c>
      <c r="AA17" s="152">
        <v>198</v>
      </c>
      <c r="AB17" s="152">
        <v>1.4</v>
      </c>
      <c r="AC17" s="36" t="s">
        <v>25</v>
      </c>
      <c r="AD17" s="3">
        <v>83</v>
      </c>
      <c r="AE17" s="37">
        <v>1.1000000000000001</v>
      </c>
      <c r="AF17" s="3">
        <v>194</v>
      </c>
      <c r="AG17" s="37">
        <v>1</v>
      </c>
      <c r="AH17" s="127"/>
      <c r="AI17" s="127"/>
      <c r="AJ17" s="127"/>
      <c r="AM17" s="152" t="s">
        <v>210</v>
      </c>
      <c r="AN17" s="152">
        <v>300</v>
      </c>
      <c r="AO17" s="162">
        <v>1.1000000000000001</v>
      </c>
    </row>
    <row r="18" spans="1:45" x14ac:dyDescent="0.3">
      <c r="C18" s="183"/>
      <c r="D18" s="164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62"/>
      <c r="Q18" s="152"/>
      <c r="R18" s="162"/>
      <c r="S18" s="3"/>
      <c r="T18" s="3"/>
      <c r="U18" s="3"/>
      <c r="V18" s="3"/>
      <c r="W18" s="3"/>
      <c r="X18" s="152"/>
      <c r="Y18" s="152"/>
      <c r="Z18" s="152"/>
      <c r="AA18" s="152"/>
      <c r="AB18" s="152"/>
      <c r="AC18" s="36" t="s">
        <v>26</v>
      </c>
      <c r="AD18" s="3">
        <v>74</v>
      </c>
      <c r="AE18" s="37">
        <v>1.1000000000000001</v>
      </c>
      <c r="AF18" s="3">
        <v>147</v>
      </c>
      <c r="AG18" s="37">
        <v>0.8</v>
      </c>
      <c r="AH18" s="127"/>
      <c r="AI18" s="127"/>
      <c r="AJ18" s="127"/>
      <c r="AM18" s="152"/>
      <c r="AN18" s="152"/>
      <c r="AO18" s="162"/>
    </row>
    <row r="19" spans="1:45" x14ac:dyDescent="0.3">
      <c r="A19" s="53" t="s">
        <v>34</v>
      </c>
      <c r="B19" s="53"/>
      <c r="C19" s="16"/>
      <c r="D19" s="56"/>
      <c r="E19" s="56">
        <v>1464</v>
      </c>
      <c r="F19" s="56">
        <v>2</v>
      </c>
      <c r="G19" s="56">
        <v>1552</v>
      </c>
      <c r="H19" s="56">
        <v>1.6</v>
      </c>
      <c r="I19" s="56"/>
      <c r="J19" s="56"/>
      <c r="K19" s="56">
        <v>2</v>
      </c>
      <c r="L19" s="56"/>
      <c r="M19" s="56">
        <v>1.6</v>
      </c>
      <c r="N19" s="56"/>
      <c r="O19" s="59">
        <v>632</v>
      </c>
      <c r="P19" s="57">
        <v>2</v>
      </c>
      <c r="Q19" s="59">
        <v>680</v>
      </c>
      <c r="R19" s="57">
        <v>1.4</v>
      </c>
      <c r="S19" s="56"/>
      <c r="T19" s="56">
        <v>862</v>
      </c>
      <c r="U19" s="56">
        <v>2.1</v>
      </c>
      <c r="V19" s="56">
        <v>925</v>
      </c>
      <c r="W19" s="56">
        <v>1.6</v>
      </c>
      <c r="X19" s="56"/>
      <c r="Y19" s="56">
        <v>792</v>
      </c>
      <c r="Z19" s="56">
        <v>1.7</v>
      </c>
      <c r="AA19" s="56">
        <v>1005</v>
      </c>
      <c r="AB19" s="56">
        <v>1.4</v>
      </c>
      <c r="AC19" s="56"/>
      <c r="AD19" s="56">
        <f>SUM(AD8:AD18)</f>
        <v>907</v>
      </c>
      <c r="AE19" s="57">
        <f>(AD8*AE8+AD9*AE9+AD10*AE10+AD11*AE11+AD12*AE12+AD13*AE13+AD14*AE14+AD15*AE15+AD16*AE16+AD17*AE17+AD18*AE18)/SUM(AD8:AD18)</f>
        <v>1.2160970231532526</v>
      </c>
      <c r="AF19" s="56">
        <f>SUM(AF8:AF18)</f>
        <v>1806</v>
      </c>
      <c r="AG19" s="57">
        <f>(AF8*AG8+AF9*AG9+AF10*AG10+AF11*AG11+AF12*AG12+AF13*AG13+AF14*AG14+AF15*AG15+AF16*AG16+AF17*AG17+AF18*AG18)/SUM(AF8:AF18)</f>
        <v>0.96052048726467321</v>
      </c>
      <c r="AH19" s="128"/>
      <c r="AI19" s="128"/>
      <c r="AJ19" s="130">
        <f>(AI8*AJ8+AI10*AJ10+AI11*AJ11+AI13*AJ13+AI15*AJ15)/SUM(AI8:AI16)</f>
        <v>1.2772549019607844</v>
      </c>
      <c r="AK19" s="16"/>
      <c r="AL19" s="16"/>
      <c r="AM19" s="56"/>
      <c r="AN19" s="56">
        <v>1044</v>
      </c>
      <c r="AO19" s="57">
        <v>1.3</v>
      </c>
      <c r="AP19" s="16">
        <v>1469</v>
      </c>
      <c r="AQ19" s="28">
        <v>1.1000000000000001</v>
      </c>
      <c r="AR19" s="16" t="s">
        <v>213</v>
      </c>
      <c r="AS19" s="28">
        <v>1.2</v>
      </c>
    </row>
    <row r="20" spans="1:45" s="12" customFormat="1" x14ac:dyDescent="0.3">
      <c r="F20" s="8"/>
      <c r="G20" s="8"/>
      <c r="H20" s="8"/>
      <c r="M20" s="8"/>
      <c r="P20" s="8"/>
      <c r="Q20" s="43"/>
      <c r="R20" s="8"/>
      <c r="U20" s="8"/>
      <c r="W20" s="8"/>
      <c r="Z20" s="8"/>
      <c r="AB20" s="8"/>
      <c r="AS20" s="8"/>
    </row>
    <row r="21" spans="1:45" x14ac:dyDescent="0.3">
      <c r="A21" s="68" t="s">
        <v>84</v>
      </c>
      <c r="B21" s="3"/>
      <c r="C21" s="3"/>
      <c r="D21" s="152" t="s">
        <v>1</v>
      </c>
      <c r="E21" s="152"/>
      <c r="F21" s="152"/>
      <c r="G21" s="152"/>
      <c r="H21" s="152"/>
      <c r="I21" s="152" t="s">
        <v>2</v>
      </c>
      <c r="J21" s="152"/>
      <c r="K21" s="152"/>
      <c r="L21" s="152"/>
      <c r="M21" s="152"/>
      <c r="N21" s="152" t="s">
        <v>3</v>
      </c>
      <c r="O21" s="152"/>
      <c r="P21" s="152"/>
      <c r="Q21" s="152"/>
      <c r="R21" s="152"/>
      <c r="S21" s="152" t="s">
        <v>4</v>
      </c>
      <c r="T21" s="152"/>
      <c r="U21" s="152"/>
      <c r="V21" s="152"/>
      <c r="W21" s="152"/>
      <c r="X21" s="152" t="s">
        <v>5</v>
      </c>
      <c r="Y21" s="152"/>
      <c r="Z21" s="152"/>
      <c r="AA21" s="152"/>
      <c r="AB21" s="152"/>
      <c r="AC21" s="152" t="s">
        <v>6</v>
      </c>
      <c r="AD21" s="152"/>
      <c r="AE21" s="152"/>
      <c r="AF21" s="152"/>
      <c r="AG21" s="152"/>
      <c r="AH21" s="152" t="s">
        <v>7</v>
      </c>
      <c r="AI21" s="152"/>
      <c r="AJ21" s="152"/>
      <c r="AK21" s="152"/>
      <c r="AL21" s="152"/>
      <c r="AM21" s="152" t="s">
        <v>8</v>
      </c>
      <c r="AN21" s="152"/>
      <c r="AO21" s="152"/>
      <c r="AP21" s="152"/>
      <c r="AQ21" s="152"/>
      <c r="AR21" s="12"/>
      <c r="AS21" s="8"/>
    </row>
    <row r="22" spans="1:45" x14ac:dyDescent="0.3">
      <c r="A22" s="3"/>
      <c r="B22" s="3"/>
      <c r="C22" s="3"/>
      <c r="D22" s="3" t="s">
        <v>37</v>
      </c>
      <c r="E22" s="3" t="s">
        <v>11</v>
      </c>
      <c r="F22" s="3" t="s">
        <v>27</v>
      </c>
      <c r="G22" s="3" t="s">
        <v>11</v>
      </c>
      <c r="H22" s="3" t="s">
        <v>28</v>
      </c>
      <c r="I22" s="3" t="s">
        <v>37</v>
      </c>
      <c r="J22" s="3" t="s">
        <v>11</v>
      </c>
      <c r="K22" s="3" t="s">
        <v>27</v>
      </c>
      <c r="L22" s="3" t="s">
        <v>11</v>
      </c>
      <c r="M22" s="3" t="s">
        <v>28</v>
      </c>
      <c r="N22" s="3" t="s">
        <v>37</v>
      </c>
      <c r="O22" s="3" t="s">
        <v>11</v>
      </c>
      <c r="P22" s="3" t="s">
        <v>27</v>
      </c>
      <c r="Q22" s="3" t="s">
        <v>11</v>
      </c>
      <c r="R22" s="3" t="s">
        <v>28</v>
      </c>
      <c r="S22" s="3" t="s">
        <v>37</v>
      </c>
      <c r="T22" s="3" t="s">
        <v>11</v>
      </c>
      <c r="U22" s="3" t="s">
        <v>27</v>
      </c>
      <c r="V22" s="3" t="s">
        <v>11</v>
      </c>
      <c r="W22" s="3" t="s">
        <v>28</v>
      </c>
      <c r="X22" s="3" t="s">
        <v>37</v>
      </c>
      <c r="Y22" s="3" t="s">
        <v>11</v>
      </c>
      <c r="Z22" s="3" t="s">
        <v>27</v>
      </c>
      <c r="AA22" s="3" t="s">
        <v>11</v>
      </c>
      <c r="AB22" s="3" t="s">
        <v>28</v>
      </c>
      <c r="AC22" s="55" t="s">
        <v>37</v>
      </c>
      <c r="AD22" s="55" t="s">
        <v>11</v>
      </c>
      <c r="AE22" s="55" t="s">
        <v>27</v>
      </c>
      <c r="AF22" s="55" t="s">
        <v>11</v>
      </c>
      <c r="AG22" s="55" t="s">
        <v>28</v>
      </c>
      <c r="AH22" s="3" t="s">
        <v>37</v>
      </c>
      <c r="AI22" s="3" t="s">
        <v>11</v>
      </c>
      <c r="AJ22" s="3" t="s">
        <v>27</v>
      </c>
      <c r="AK22" s="3" t="s">
        <v>11</v>
      </c>
      <c r="AL22" s="3" t="s">
        <v>28</v>
      </c>
      <c r="AM22" s="55" t="s">
        <v>37</v>
      </c>
      <c r="AN22" s="55" t="s">
        <v>11</v>
      </c>
      <c r="AO22" s="55" t="s">
        <v>27</v>
      </c>
      <c r="AP22" s="55" t="s">
        <v>11</v>
      </c>
      <c r="AQ22" s="3" t="s">
        <v>28</v>
      </c>
    </row>
    <row r="23" spans="1:45" x14ac:dyDescent="0.3">
      <c r="I23" s="102" t="s">
        <v>311</v>
      </c>
      <c r="J23" s="103">
        <v>239</v>
      </c>
      <c r="K23" s="103">
        <v>0.28999999999999998</v>
      </c>
      <c r="L23" s="103">
        <v>228</v>
      </c>
      <c r="M23" s="103">
        <v>0.28999999999999998</v>
      </c>
      <c r="AC23" s="36" t="s">
        <v>12</v>
      </c>
      <c r="AD23" s="3">
        <v>277</v>
      </c>
      <c r="AE23" s="37">
        <f>AE3/Energy!AC3</f>
        <v>0.13377926421404682</v>
      </c>
      <c r="AF23" s="3">
        <v>302</v>
      </c>
      <c r="AG23" s="37">
        <f>AG3/Energy!AE3</f>
        <v>0.14248058702001853</v>
      </c>
      <c r="AM23" s="3"/>
      <c r="AN23" s="3" t="s">
        <v>212</v>
      </c>
      <c r="AO23" s="3" t="s">
        <v>211</v>
      </c>
      <c r="AP23" s="3" t="s">
        <v>217</v>
      </c>
    </row>
    <row r="24" spans="1:45" x14ac:dyDescent="0.3">
      <c r="I24" s="104" t="s">
        <v>312</v>
      </c>
      <c r="J24" s="105">
        <v>184</v>
      </c>
      <c r="K24" s="105">
        <v>0.28000000000000003</v>
      </c>
      <c r="L24" s="105">
        <v>164</v>
      </c>
      <c r="M24" s="105">
        <v>0.27</v>
      </c>
      <c r="AC24" s="36" t="s">
        <v>13</v>
      </c>
      <c r="AD24" s="3">
        <v>168</v>
      </c>
      <c r="AE24" s="37">
        <f>AE4/Energy!AC4</f>
        <v>0.14398471144154878</v>
      </c>
      <c r="AF24" s="3">
        <v>179</v>
      </c>
      <c r="AG24" s="37">
        <f>AG4/Energy!AE4</f>
        <v>0.13373354334452733</v>
      </c>
      <c r="AM24" s="39" t="s">
        <v>214</v>
      </c>
      <c r="AN24" s="3">
        <v>1503</v>
      </c>
      <c r="AO24" s="37">
        <f>AO4/Energy!AM4</f>
        <v>0.1343359859823319</v>
      </c>
      <c r="AP24" s="162">
        <f>AP4/Energy!AN4</f>
        <v>0.12339196639537935</v>
      </c>
      <c r="AQ24" s="5"/>
    </row>
    <row r="25" spans="1:45" x14ac:dyDescent="0.3">
      <c r="AC25" s="36" t="s">
        <v>14</v>
      </c>
      <c r="AD25" s="3">
        <v>93</v>
      </c>
      <c r="AE25" s="37">
        <f>AE5/Energy!AC5</f>
        <v>0.13214800576645844</v>
      </c>
      <c r="AF25" s="3">
        <v>89</v>
      </c>
      <c r="AG25" s="37">
        <f>AG5/Energy!AE5</f>
        <v>0.13449497138245886</v>
      </c>
      <c r="AM25" s="40" t="s">
        <v>215</v>
      </c>
      <c r="AN25" s="3">
        <v>1620</v>
      </c>
      <c r="AO25" s="37">
        <f>AO5/Energy!AM5</f>
        <v>0.12492517502537542</v>
      </c>
      <c r="AP25" s="162"/>
      <c r="AQ25" s="5"/>
    </row>
    <row r="26" spans="1:45" x14ac:dyDescent="0.3">
      <c r="AC26" s="36" t="s">
        <v>15</v>
      </c>
      <c r="AD26" s="3">
        <v>80</v>
      </c>
      <c r="AE26" s="37">
        <f>AE6/Energy!AC6</f>
        <v>0.11740972792963957</v>
      </c>
      <c r="AF26" s="3">
        <v>117</v>
      </c>
      <c r="AG26" s="37">
        <f>AG6/Energy!AE6</f>
        <v>0.13727464079802326</v>
      </c>
      <c r="AM26" s="3" t="s">
        <v>216</v>
      </c>
      <c r="AN26" s="3">
        <v>1500</v>
      </c>
      <c r="AO26" s="37">
        <f>AO6/Energy!AM6</f>
        <v>0.11302152218347961</v>
      </c>
      <c r="AP26" s="162"/>
      <c r="AR26" s="8"/>
    </row>
    <row r="27" spans="1:45" x14ac:dyDescent="0.3">
      <c r="R27" s="5"/>
      <c r="X27" s="12"/>
      <c r="AC27" s="36"/>
      <c r="AD27" s="3"/>
      <c r="AE27" s="37"/>
      <c r="AF27" s="3"/>
      <c r="AG27" s="37"/>
      <c r="AM27" s="3"/>
      <c r="AN27" s="3" t="s">
        <v>212</v>
      </c>
      <c r="AO27" s="3" t="s">
        <v>211</v>
      </c>
      <c r="AP27" s="3"/>
    </row>
    <row r="28" spans="1:45" x14ac:dyDescent="0.3">
      <c r="I28" s="3" t="s">
        <v>16</v>
      </c>
      <c r="J28" s="3">
        <v>47</v>
      </c>
      <c r="K28" s="3">
        <v>0.23</v>
      </c>
      <c r="L28" s="3">
        <v>52</v>
      </c>
      <c r="M28" s="3">
        <v>0.22</v>
      </c>
      <c r="N28" s="152" t="s">
        <v>191</v>
      </c>
      <c r="O28" s="152">
        <v>131</v>
      </c>
      <c r="P28" s="162">
        <f>P8/Energy!N8</f>
        <v>0.19902297810747241</v>
      </c>
      <c r="Q28" s="152">
        <v>119</v>
      </c>
      <c r="R28" s="162">
        <f>R8/Energy!P8</f>
        <v>0.18858436007040483</v>
      </c>
      <c r="S28" s="152" t="s">
        <v>200</v>
      </c>
      <c r="T28" s="152">
        <v>138</v>
      </c>
      <c r="U28" s="197">
        <f>U8/Energy!S8</f>
        <v>0.18749999999999997</v>
      </c>
      <c r="V28" s="152">
        <v>143</v>
      </c>
      <c r="W28" s="197">
        <f>W8/Energy!U8</f>
        <v>0.19753086419753088</v>
      </c>
      <c r="X28" s="152" t="s">
        <v>191</v>
      </c>
      <c r="Y28" s="152">
        <v>132</v>
      </c>
      <c r="Z28" s="152">
        <v>0.18</v>
      </c>
      <c r="AA28" s="152">
        <v>202</v>
      </c>
      <c r="AB28" s="152">
        <v>0.18</v>
      </c>
      <c r="AC28" s="36" t="s">
        <v>16</v>
      </c>
      <c r="AD28" s="3">
        <v>135</v>
      </c>
      <c r="AE28" s="37">
        <f>AE8/Energy!AC8</f>
        <v>0.14406701174146144</v>
      </c>
      <c r="AF28" s="3">
        <v>192</v>
      </c>
      <c r="AG28" s="37">
        <f>AG8/Energy!AE8</f>
        <v>0.13277273733126799</v>
      </c>
      <c r="AH28" s="3"/>
      <c r="AI28" s="3"/>
      <c r="AJ28" s="3"/>
      <c r="AK28" s="3"/>
      <c r="AL28" s="3"/>
      <c r="AM28" s="152" t="s">
        <v>207</v>
      </c>
      <c r="AN28" s="152">
        <v>772</v>
      </c>
      <c r="AO28" s="162">
        <f>AO8/Energy!AM8</f>
        <v>0.14800197335964477</v>
      </c>
    </row>
    <row r="29" spans="1:45" x14ac:dyDescent="0.3">
      <c r="I29" s="152" t="s">
        <v>181</v>
      </c>
      <c r="J29" s="152">
        <v>221</v>
      </c>
      <c r="K29" s="152">
        <v>0.22</v>
      </c>
      <c r="L29" s="152">
        <v>259</v>
      </c>
      <c r="M29" s="152">
        <v>0.23</v>
      </c>
      <c r="N29" s="152"/>
      <c r="O29" s="152"/>
      <c r="P29" s="162"/>
      <c r="Q29" s="152"/>
      <c r="R29" s="162"/>
      <c r="S29" s="152"/>
      <c r="T29" s="152"/>
      <c r="U29" s="197"/>
      <c r="V29" s="152"/>
      <c r="W29" s="197"/>
      <c r="X29" s="152"/>
      <c r="Y29" s="152"/>
      <c r="Z29" s="152"/>
      <c r="AA29" s="152"/>
      <c r="AB29" s="152"/>
      <c r="AC29" s="36" t="s">
        <v>17</v>
      </c>
      <c r="AD29" s="3">
        <v>77</v>
      </c>
      <c r="AE29" s="37">
        <f>AE9/Energy!AC9</f>
        <v>0.13684786727862225</v>
      </c>
      <c r="AF29" s="3">
        <v>137</v>
      </c>
      <c r="AG29" s="37">
        <f>AG9/Energy!AE9</f>
        <v>0.14506897370295149</v>
      </c>
      <c r="AH29" s="3"/>
      <c r="AI29" s="3"/>
      <c r="AJ29" s="3"/>
      <c r="AK29" s="3"/>
      <c r="AL29" s="3"/>
      <c r="AM29" s="152"/>
      <c r="AN29" s="152"/>
      <c r="AO29" s="162"/>
    </row>
    <row r="30" spans="1:45" x14ac:dyDescent="0.3">
      <c r="I30" s="152"/>
      <c r="J30" s="152"/>
      <c r="K30" s="152"/>
      <c r="L30" s="152"/>
      <c r="M30" s="152"/>
      <c r="N30" s="152" t="s">
        <v>248</v>
      </c>
      <c r="O30" s="152">
        <v>350</v>
      </c>
      <c r="P30" s="162">
        <f>P10/Energy!N10</f>
        <v>0.19862945674843577</v>
      </c>
      <c r="Q30" s="152">
        <v>394</v>
      </c>
      <c r="R30" s="162">
        <f>R10/Energy!P10</f>
        <v>0.19930906191868192</v>
      </c>
      <c r="S30" s="152" t="s">
        <v>201</v>
      </c>
      <c r="T30" s="152">
        <v>136</v>
      </c>
      <c r="U30" s="197">
        <f>U10/Energy!S10</f>
        <v>0.19999999999999998</v>
      </c>
      <c r="V30" s="152">
        <v>169</v>
      </c>
      <c r="W30" s="197">
        <f>W10/Energy!U10</f>
        <v>0.20238095238095236</v>
      </c>
      <c r="X30" s="152" t="s">
        <v>192</v>
      </c>
      <c r="Y30" s="152">
        <v>183</v>
      </c>
      <c r="Z30" s="152">
        <v>0.18</v>
      </c>
      <c r="AA30" s="152">
        <v>247</v>
      </c>
      <c r="AB30" s="152">
        <v>0.19</v>
      </c>
      <c r="AC30" s="36" t="s">
        <v>18</v>
      </c>
      <c r="AD30" s="3">
        <v>85</v>
      </c>
      <c r="AE30" s="37">
        <f>AE10/Energy!AC10</f>
        <v>0.16273203845125594</v>
      </c>
      <c r="AF30" s="3">
        <v>158</v>
      </c>
      <c r="AG30" s="37">
        <f>AG10/Energy!AE10</f>
        <v>0.14997000599880025</v>
      </c>
      <c r="AH30" s="3"/>
      <c r="AI30" s="3"/>
      <c r="AJ30" s="3"/>
      <c r="AK30" s="3"/>
      <c r="AL30" s="3"/>
      <c r="AM30" s="152"/>
      <c r="AN30" s="152"/>
      <c r="AO30" s="162"/>
    </row>
    <row r="31" spans="1:45" x14ac:dyDescent="0.3">
      <c r="I31" s="152"/>
      <c r="J31" s="152"/>
      <c r="K31" s="152"/>
      <c r="L31" s="152"/>
      <c r="M31" s="152"/>
      <c r="N31" s="152"/>
      <c r="O31" s="152"/>
      <c r="P31" s="162"/>
      <c r="Q31" s="152"/>
      <c r="R31" s="162"/>
      <c r="S31" s="152"/>
      <c r="T31" s="152"/>
      <c r="U31" s="197"/>
      <c r="V31" s="152"/>
      <c r="W31" s="197"/>
      <c r="X31" s="152"/>
      <c r="Y31" s="152"/>
      <c r="Z31" s="152"/>
      <c r="AA31" s="152"/>
      <c r="AB31" s="152"/>
      <c r="AC31" s="36" t="s">
        <v>19</v>
      </c>
      <c r="AD31" s="3">
        <v>84</v>
      </c>
      <c r="AE31" s="37">
        <f>AE11/Energy!AC11</f>
        <v>0.13665797662097387</v>
      </c>
      <c r="AF31" s="3">
        <v>160</v>
      </c>
      <c r="AG31" s="37">
        <f>AG11/Energy!AE11</f>
        <v>0.15246226558926668</v>
      </c>
      <c r="AH31" s="3"/>
      <c r="AI31" s="3"/>
      <c r="AJ31" s="3"/>
      <c r="AK31" s="3"/>
      <c r="AL31" s="3"/>
      <c r="AM31" s="158" t="s">
        <v>208</v>
      </c>
      <c r="AN31" s="152">
        <v>692</v>
      </c>
      <c r="AO31" s="162">
        <f>AO11/Energy!AM11</f>
        <v>0.15451970126191089</v>
      </c>
    </row>
    <row r="32" spans="1:45" x14ac:dyDescent="0.3">
      <c r="I32" s="152"/>
      <c r="J32" s="152"/>
      <c r="K32" s="152"/>
      <c r="L32" s="152"/>
      <c r="M32" s="152"/>
      <c r="N32" s="152"/>
      <c r="O32" s="152"/>
      <c r="P32" s="162"/>
      <c r="Q32" s="152"/>
      <c r="R32" s="162"/>
      <c r="S32" s="152" t="s">
        <v>202</v>
      </c>
      <c r="T32" s="152">
        <v>179</v>
      </c>
      <c r="U32" s="197">
        <f>U12/Energy!S12</f>
        <v>0.18867924528301888</v>
      </c>
      <c r="V32" s="152">
        <v>256</v>
      </c>
      <c r="W32" s="197">
        <f>W12/Energy!U12</f>
        <v>0.19753086419753088</v>
      </c>
      <c r="X32" s="152"/>
      <c r="Y32" s="152"/>
      <c r="Z32" s="152"/>
      <c r="AA32" s="152"/>
      <c r="AB32" s="152"/>
      <c r="AC32" s="36" t="s">
        <v>20</v>
      </c>
      <c r="AD32" s="3">
        <v>69</v>
      </c>
      <c r="AE32" s="37">
        <f>AE12/Energy!AC12</f>
        <v>0.12623074981065388</v>
      </c>
      <c r="AF32" s="3">
        <v>167</v>
      </c>
      <c r="AG32" s="37">
        <f>AG12/Energy!AE12</f>
        <v>0.14113662024840046</v>
      </c>
      <c r="AH32" s="3"/>
      <c r="AI32" s="3"/>
      <c r="AJ32" s="3"/>
      <c r="AK32" s="3"/>
      <c r="AL32" s="3"/>
      <c r="AM32" s="158"/>
      <c r="AN32" s="152"/>
      <c r="AO32" s="162"/>
    </row>
    <row r="33" spans="1:45" x14ac:dyDescent="0.3">
      <c r="I33" s="152" t="s">
        <v>182</v>
      </c>
      <c r="J33" s="152">
        <v>308</v>
      </c>
      <c r="K33" s="152">
        <v>0.22</v>
      </c>
      <c r="L33" s="152">
        <v>317</v>
      </c>
      <c r="M33" s="152">
        <v>0.23</v>
      </c>
      <c r="N33" s="152"/>
      <c r="O33" s="152"/>
      <c r="P33" s="162"/>
      <c r="Q33" s="152"/>
      <c r="R33" s="162"/>
      <c r="S33" s="152"/>
      <c r="T33" s="152"/>
      <c r="U33" s="197"/>
      <c r="V33" s="152"/>
      <c r="W33" s="197"/>
      <c r="X33" s="152" t="s">
        <v>182</v>
      </c>
      <c r="Y33" s="152">
        <v>308</v>
      </c>
      <c r="Z33" s="152">
        <v>0.19</v>
      </c>
      <c r="AA33" s="152">
        <v>358</v>
      </c>
      <c r="AB33" s="152">
        <v>0.19</v>
      </c>
      <c r="AC33" s="36" t="s">
        <v>21</v>
      </c>
      <c r="AD33" s="3">
        <v>67</v>
      </c>
      <c r="AE33" s="37">
        <f>AE13/Energy!AC13</f>
        <v>0.12727356875086779</v>
      </c>
      <c r="AF33" s="3">
        <v>168</v>
      </c>
      <c r="AG33" s="37">
        <f>AG13/Energy!AE13</f>
        <v>0.14497889751602824</v>
      </c>
      <c r="AH33" s="3"/>
      <c r="AI33" s="3"/>
      <c r="AJ33" s="3"/>
      <c r="AK33" s="3"/>
      <c r="AL33" s="3"/>
      <c r="AM33" s="158"/>
      <c r="AN33" s="152"/>
      <c r="AO33" s="162"/>
    </row>
    <row r="34" spans="1:45" x14ac:dyDescent="0.3">
      <c r="I34" s="152"/>
      <c r="J34" s="152"/>
      <c r="K34" s="152"/>
      <c r="L34" s="152"/>
      <c r="M34" s="152"/>
      <c r="N34" s="152"/>
      <c r="O34" s="152"/>
      <c r="P34" s="162"/>
      <c r="Q34" s="152"/>
      <c r="R34" s="162"/>
      <c r="S34" s="152" t="s">
        <v>203</v>
      </c>
      <c r="T34" s="152">
        <v>192</v>
      </c>
      <c r="U34" s="197">
        <f>U14/Energy!S14</f>
        <v>0.20192307692307693</v>
      </c>
      <c r="V34" s="152">
        <v>193</v>
      </c>
      <c r="W34" s="197">
        <f>W14/Energy!U14</f>
        <v>0.20253164556962025</v>
      </c>
      <c r="X34" s="152"/>
      <c r="Y34" s="152"/>
      <c r="Z34" s="152"/>
      <c r="AA34" s="152"/>
      <c r="AB34" s="152"/>
      <c r="AC34" s="36" t="s">
        <v>22</v>
      </c>
      <c r="AD34" s="3">
        <v>73</v>
      </c>
      <c r="AE34" s="37">
        <f>AE14/Energy!AC14</f>
        <v>0.14657962092254959</v>
      </c>
      <c r="AF34" s="3">
        <v>136</v>
      </c>
      <c r="AG34" s="37">
        <f>AG14/Energy!AE14</f>
        <v>0.15926863841241021</v>
      </c>
      <c r="AH34" s="3"/>
      <c r="AI34" s="3"/>
      <c r="AJ34" s="3"/>
      <c r="AK34" s="3"/>
      <c r="AL34" s="3"/>
      <c r="AM34" s="152" t="s">
        <v>209</v>
      </c>
      <c r="AN34" s="152">
        <v>749</v>
      </c>
      <c r="AO34" s="162">
        <f>AO14/Energy!AM14</f>
        <v>0.16253555465258024</v>
      </c>
    </row>
    <row r="35" spans="1:45" x14ac:dyDescent="0.3">
      <c r="I35" s="152"/>
      <c r="J35" s="152"/>
      <c r="K35" s="152"/>
      <c r="L35" s="152"/>
      <c r="M35" s="152"/>
      <c r="N35" s="152"/>
      <c r="O35" s="152"/>
      <c r="P35" s="162"/>
      <c r="Q35" s="152"/>
      <c r="R35" s="162"/>
      <c r="S35" s="152"/>
      <c r="T35" s="152"/>
      <c r="U35" s="197"/>
      <c r="V35" s="152"/>
      <c r="W35" s="197"/>
      <c r="X35" s="152"/>
      <c r="Y35" s="152"/>
      <c r="Z35" s="152"/>
      <c r="AA35" s="152"/>
      <c r="AB35" s="152"/>
      <c r="AC35" s="36" t="s">
        <v>23</v>
      </c>
      <c r="AD35" s="3">
        <v>75</v>
      </c>
      <c r="AE35" s="37">
        <f>AE15/Energy!AC15</f>
        <v>0.12182939012207303</v>
      </c>
      <c r="AF35" s="3">
        <v>160</v>
      </c>
      <c r="AG35" s="37">
        <f>AG15/Energy!AE15</f>
        <v>0.14042971492767869</v>
      </c>
      <c r="AH35" s="3"/>
      <c r="AI35" s="3"/>
      <c r="AJ35" s="3"/>
      <c r="AK35" s="3"/>
      <c r="AL35" s="3"/>
      <c r="AM35" s="152"/>
      <c r="AN35" s="152"/>
      <c r="AO35" s="162"/>
    </row>
    <row r="36" spans="1:45" x14ac:dyDescent="0.3">
      <c r="I36" s="152"/>
      <c r="J36" s="152"/>
      <c r="K36" s="152"/>
      <c r="L36" s="152"/>
      <c r="M36" s="152"/>
      <c r="N36" s="152" t="s">
        <v>249</v>
      </c>
      <c r="O36" s="152">
        <v>151</v>
      </c>
      <c r="P36" s="162">
        <f>P16/Energy!N16</f>
        <v>0.21806496040399403</v>
      </c>
      <c r="Q36" s="152">
        <v>167</v>
      </c>
      <c r="R36" s="162">
        <f>R16/Energy!P16</f>
        <v>0.19276393831553976</v>
      </c>
      <c r="S36" s="152" t="s">
        <v>204</v>
      </c>
      <c r="T36" s="152">
        <v>217</v>
      </c>
      <c r="U36" s="197">
        <f>U16/Energy!S16</f>
        <v>0.19191919191919191</v>
      </c>
      <c r="V36" s="152">
        <v>164</v>
      </c>
      <c r="W36" s="197">
        <f>W16/Energy!U16</f>
        <v>0.20270270270270269</v>
      </c>
      <c r="X36" s="152"/>
      <c r="Y36" s="152"/>
      <c r="Z36" s="152"/>
      <c r="AA36" s="152"/>
      <c r="AB36" s="152"/>
      <c r="AC36" s="36" t="s">
        <v>24</v>
      </c>
      <c r="AD36" s="3">
        <v>85</v>
      </c>
      <c r="AE36" s="37">
        <f>AE16/Energy!AC16</f>
        <v>0.13573041471811262</v>
      </c>
      <c r="AF36" s="3">
        <v>187</v>
      </c>
      <c r="AG36" s="37">
        <f>AG16/Energy!AE16</f>
        <v>0.14634146341463414</v>
      </c>
      <c r="AH36" s="3"/>
      <c r="AI36" s="3"/>
      <c r="AJ36" s="3"/>
      <c r="AK36" s="3"/>
      <c r="AL36" s="3"/>
      <c r="AM36" s="152"/>
      <c r="AN36" s="152"/>
      <c r="AO36" s="162"/>
    </row>
    <row r="37" spans="1:45" x14ac:dyDescent="0.3">
      <c r="I37" s="152" t="s">
        <v>183</v>
      </c>
      <c r="J37" s="152">
        <v>204</v>
      </c>
      <c r="K37" s="152">
        <v>0.21</v>
      </c>
      <c r="L37" s="152">
        <v>247</v>
      </c>
      <c r="M37" s="152">
        <v>0.23</v>
      </c>
      <c r="N37" s="152"/>
      <c r="O37" s="152"/>
      <c r="P37" s="162"/>
      <c r="Q37" s="152"/>
      <c r="R37" s="162"/>
      <c r="S37" s="152"/>
      <c r="T37" s="152"/>
      <c r="U37" s="197"/>
      <c r="V37" s="152"/>
      <c r="W37" s="197"/>
      <c r="X37" s="152" t="s">
        <v>193</v>
      </c>
      <c r="Y37" s="152">
        <v>169</v>
      </c>
      <c r="Z37" s="152">
        <v>0.18</v>
      </c>
      <c r="AA37" s="152">
        <v>198</v>
      </c>
      <c r="AB37" s="152">
        <v>0.2</v>
      </c>
      <c r="AC37" s="36" t="s">
        <v>25</v>
      </c>
      <c r="AD37" s="3">
        <v>83</v>
      </c>
      <c r="AE37" s="37">
        <f>AE17/Energy!AC17</f>
        <v>0.14116680783347452</v>
      </c>
      <c r="AF37" s="3">
        <v>194</v>
      </c>
      <c r="AG37" s="37">
        <f>AG17/Energy!AE17</f>
        <v>0.15903813734533542</v>
      </c>
      <c r="AM37" s="152" t="s">
        <v>210</v>
      </c>
      <c r="AN37" s="152">
        <v>300</v>
      </c>
      <c r="AO37" s="162">
        <f>AO17/Energy!AM17</f>
        <v>0.16422812779934309</v>
      </c>
    </row>
    <row r="38" spans="1:45" x14ac:dyDescent="0.3">
      <c r="I38" s="152"/>
      <c r="J38" s="152"/>
      <c r="K38" s="152"/>
      <c r="L38" s="152"/>
      <c r="M38" s="152"/>
      <c r="N38" s="152"/>
      <c r="O38" s="152"/>
      <c r="P38" s="162"/>
      <c r="Q38" s="152"/>
      <c r="R38" s="162"/>
      <c r="S38" s="3"/>
      <c r="T38" s="3"/>
      <c r="U38" s="67"/>
      <c r="V38" s="3"/>
      <c r="W38" s="67"/>
      <c r="X38" s="152"/>
      <c r="Y38" s="152"/>
      <c r="Z38" s="152"/>
      <c r="AA38" s="152"/>
      <c r="AB38" s="152"/>
      <c r="AC38" s="36" t="s">
        <v>26</v>
      </c>
      <c r="AD38" s="3">
        <v>74</v>
      </c>
      <c r="AE38" s="37">
        <f>AE18/Energy!AC18</f>
        <v>0.14534499616817739</v>
      </c>
      <c r="AF38" s="3">
        <v>147</v>
      </c>
      <c r="AG38" s="37">
        <f>AG18/Energy!AE18</f>
        <v>0.14427151899875565</v>
      </c>
      <c r="AM38" s="152"/>
      <c r="AN38" s="152"/>
      <c r="AO38" s="162"/>
    </row>
    <row r="39" spans="1:45" x14ac:dyDescent="0.3">
      <c r="A39" s="53" t="s">
        <v>34</v>
      </c>
      <c r="B39" s="53"/>
      <c r="C39" s="16"/>
      <c r="D39" s="16"/>
      <c r="E39" s="16"/>
      <c r="F39" s="16"/>
      <c r="G39" s="16"/>
      <c r="H39" s="16"/>
      <c r="I39" s="56"/>
      <c r="J39" s="56"/>
      <c r="K39" s="56">
        <v>0.22</v>
      </c>
      <c r="L39" s="56"/>
      <c r="M39" s="56">
        <v>0.23</v>
      </c>
      <c r="N39" s="56"/>
      <c r="O39" s="59">
        <v>632</v>
      </c>
      <c r="P39" s="57">
        <f>P19/Energy!N19</f>
        <v>0.2010252286661976</v>
      </c>
      <c r="Q39" s="59">
        <v>680</v>
      </c>
      <c r="R39" s="57">
        <f>R19/Energy!P19</f>
        <v>0.18895937373464705</v>
      </c>
      <c r="S39" s="56"/>
      <c r="T39" s="56"/>
      <c r="U39" s="69"/>
      <c r="V39" s="56"/>
      <c r="W39" s="69"/>
      <c r="X39" s="56"/>
      <c r="Y39" s="56">
        <v>792</v>
      </c>
      <c r="Z39" s="56">
        <v>0.18</v>
      </c>
      <c r="AA39" s="56">
        <v>1005</v>
      </c>
      <c r="AB39" s="56">
        <v>0.19</v>
      </c>
      <c r="AC39" s="56"/>
      <c r="AD39" s="56">
        <f>SUM(AD28:AD38)</f>
        <v>907</v>
      </c>
      <c r="AE39" s="57">
        <f>(AD28*AE28+AD29*AE29+AD30*AE30+AD31*AE31+AD32*AE32+AD33*AE33+AD34*AE34+AD35*AE35+AD36*AE36+AD37*AE37+AD38*AE38)/SUM(AD28:AD38)</f>
        <v>0.13934074213613859</v>
      </c>
      <c r="AF39" s="56">
        <f>SUM(AF28:AF38)</f>
        <v>1806</v>
      </c>
      <c r="AG39" s="57">
        <f>(AF28*AG28+AF29*AG29+AF30*AG30+AF31*AG31+AF32*AG32+AF33*AG33+AF34*AG34+AF35*AG35+AF36*AG36+AF37*AG37+AF38*AG38)/SUM(AF28:AF38)</f>
        <v>0.14669920464011166</v>
      </c>
      <c r="AH39" s="16"/>
      <c r="AI39" s="16"/>
      <c r="AJ39" s="16"/>
      <c r="AK39" s="16"/>
      <c r="AL39" s="16"/>
      <c r="AM39" s="56"/>
      <c r="AN39" s="56">
        <v>1044</v>
      </c>
      <c r="AO39" s="57">
        <f>AO19/Energy!AM19</f>
        <v>0.14185945002182454</v>
      </c>
      <c r="AP39" s="16">
        <v>1469</v>
      </c>
      <c r="AQ39" s="28">
        <f>AQ19/Energy!AO19</f>
        <v>0.16824717038849801</v>
      </c>
      <c r="AR39" s="12"/>
      <c r="AS39" s="8"/>
    </row>
    <row r="40" spans="1:45" s="12" customFormat="1" x14ac:dyDescent="0.3">
      <c r="M40" s="8"/>
      <c r="P40" s="8"/>
      <c r="Q40" s="8"/>
      <c r="R40" s="8"/>
      <c r="U40" s="66"/>
      <c r="V40" s="43"/>
      <c r="W40" s="66"/>
      <c r="Z40" s="66"/>
      <c r="AB40" s="66"/>
      <c r="AS40" s="8"/>
    </row>
    <row r="41" spans="1:45" x14ac:dyDescent="0.3">
      <c r="AR41" s="12"/>
      <c r="AS41" s="8"/>
    </row>
    <row r="42" spans="1:45" x14ac:dyDescent="0.3">
      <c r="A42" s="68" t="s">
        <v>85</v>
      </c>
      <c r="B42" s="3"/>
      <c r="C42" s="3"/>
      <c r="D42" s="152" t="s">
        <v>1</v>
      </c>
      <c r="E42" s="152"/>
      <c r="F42" s="152"/>
      <c r="G42" s="152"/>
      <c r="H42" s="152"/>
      <c r="I42" s="152" t="s">
        <v>2</v>
      </c>
      <c r="J42" s="152"/>
      <c r="K42" s="152"/>
      <c r="L42" s="152"/>
      <c r="M42" s="152"/>
      <c r="N42" s="152" t="s">
        <v>3</v>
      </c>
      <c r="O42" s="152"/>
      <c r="P42" s="152"/>
      <c r="Q42" s="152"/>
      <c r="R42" s="152"/>
      <c r="S42" s="152" t="s">
        <v>4</v>
      </c>
      <c r="T42" s="152"/>
      <c r="U42" s="152"/>
      <c r="V42" s="152"/>
      <c r="W42" s="152"/>
      <c r="X42" s="152" t="s">
        <v>5</v>
      </c>
      <c r="Y42" s="152"/>
      <c r="Z42" s="152"/>
      <c r="AA42" s="152"/>
      <c r="AB42" s="152"/>
      <c r="AC42" s="152" t="s">
        <v>6</v>
      </c>
      <c r="AD42" s="152"/>
      <c r="AE42" s="152"/>
      <c r="AF42" s="152"/>
      <c r="AG42" s="152"/>
      <c r="AH42" s="152" t="s">
        <v>7</v>
      </c>
      <c r="AI42" s="152"/>
      <c r="AJ42" s="152"/>
      <c r="AK42" s="152"/>
      <c r="AL42" s="152"/>
      <c r="AM42" s="152" t="s">
        <v>8</v>
      </c>
      <c r="AN42" s="152"/>
      <c r="AO42" s="152"/>
      <c r="AP42" s="152"/>
      <c r="AQ42" s="152"/>
    </row>
    <row r="43" spans="1:45" x14ac:dyDescent="0.3">
      <c r="A43" s="3"/>
      <c r="B43" s="3"/>
      <c r="C43" s="3"/>
      <c r="D43" s="3" t="s">
        <v>37</v>
      </c>
      <c r="E43" s="3" t="s">
        <v>11</v>
      </c>
      <c r="F43" s="3" t="s">
        <v>27</v>
      </c>
      <c r="G43" s="3" t="s">
        <v>11</v>
      </c>
      <c r="H43" s="3" t="s">
        <v>28</v>
      </c>
      <c r="I43" s="3" t="s">
        <v>37</v>
      </c>
      <c r="J43" s="3" t="s">
        <v>11</v>
      </c>
      <c r="K43" s="3" t="s">
        <v>27</v>
      </c>
      <c r="L43" s="3" t="s">
        <v>11</v>
      </c>
      <c r="M43" s="3" t="s">
        <v>28</v>
      </c>
      <c r="N43" s="3" t="s">
        <v>37</v>
      </c>
      <c r="O43" s="3" t="s">
        <v>11</v>
      </c>
      <c r="P43" s="3" t="s">
        <v>27</v>
      </c>
      <c r="Q43" s="3" t="s">
        <v>11</v>
      </c>
      <c r="R43" s="3" t="s">
        <v>28</v>
      </c>
      <c r="S43" s="3" t="s">
        <v>37</v>
      </c>
      <c r="T43" s="3" t="s">
        <v>11</v>
      </c>
      <c r="U43" s="3" t="s">
        <v>27</v>
      </c>
      <c r="V43" s="3" t="s">
        <v>11</v>
      </c>
      <c r="W43" s="3" t="s">
        <v>28</v>
      </c>
      <c r="X43" s="3" t="s">
        <v>37</v>
      </c>
      <c r="Y43" s="3" t="s">
        <v>11</v>
      </c>
      <c r="Z43" s="3" t="s">
        <v>27</v>
      </c>
      <c r="AA43" s="3" t="s">
        <v>11</v>
      </c>
      <c r="AB43" s="3" t="s">
        <v>28</v>
      </c>
      <c r="AC43" s="55" t="s">
        <v>37</v>
      </c>
      <c r="AD43" s="55" t="s">
        <v>11</v>
      </c>
      <c r="AE43" s="55" t="s">
        <v>27</v>
      </c>
      <c r="AF43" s="55" t="s">
        <v>11</v>
      </c>
      <c r="AG43" s="55" t="s">
        <v>28</v>
      </c>
      <c r="AH43" s="3" t="s">
        <v>37</v>
      </c>
      <c r="AI43" s="3" t="s">
        <v>11</v>
      </c>
      <c r="AJ43" s="3" t="s">
        <v>27</v>
      </c>
      <c r="AK43" s="3" t="s">
        <v>11</v>
      </c>
      <c r="AL43" s="3" t="s">
        <v>28</v>
      </c>
      <c r="AM43" s="55" t="s">
        <v>37</v>
      </c>
      <c r="AN43" s="55" t="s">
        <v>11</v>
      </c>
      <c r="AO43" s="55" t="s">
        <v>27</v>
      </c>
      <c r="AP43" s="55" t="s">
        <v>11</v>
      </c>
      <c r="AQ43" s="3" t="s">
        <v>28</v>
      </c>
    </row>
    <row r="44" spans="1:45" x14ac:dyDescent="0.3">
      <c r="AC44" s="36" t="s">
        <v>12</v>
      </c>
      <c r="AD44" s="3">
        <v>277</v>
      </c>
      <c r="AE44" s="37">
        <f>AE3/Energy!AC23*1000</f>
        <v>0.55826936496859736</v>
      </c>
      <c r="AF44" s="3">
        <v>302</v>
      </c>
      <c r="AG44" s="37">
        <f>AG3/Energy!AE23*1000</f>
        <v>0.59453032104637338</v>
      </c>
      <c r="AM44" s="3"/>
      <c r="AN44" s="3" t="s">
        <v>212</v>
      </c>
      <c r="AO44" s="3" t="s">
        <v>211</v>
      </c>
      <c r="AP44" s="3" t="s">
        <v>217</v>
      </c>
    </row>
    <row r="45" spans="1:45" x14ac:dyDescent="0.3">
      <c r="AC45" s="36" t="s">
        <v>13</v>
      </c>
      <c r="AD45" s="3">
        <v>168</v>
      </c>
      <c r="AE45" s="37">
        <f>AE4/Energy!AC24*1000</f>
        <v>0.60099437250723931</v>
      </c>
      <c r="AF45" s="3">
        <v>179</v>
      </c>
      <c r="AG45" s="37">
        <f>AG4/Energy!AE24*1000</f>
        <v>0.55813953488372092</v>
      </c>
      <c r="AM45" s="39" t="s">
        <v>214</v>
      </c>
      <c r="AN45" s="3">
        <v>1503</v>
      </c>
      <c r="AO45" s="37">
        <f>AO4/Energy!AM24*1000</f>
        <v>0.5620723362658846</v>
      </c>
      <c r="AP45" s="162">
        <f>AP4/Energy!AN24*1000</f>
        <v>0.51628494535068925</v>
      </c>
      <c r="AQ45" s="5"/>
      <c r="AR45" s="5"/>
    </row>
    <row r="46" spans="1:45" x14ac:dyDescent="0.3">
      <c r="AC46" s="36" t="s">
        <v>14</v>
      </c>
      <c r="AD46" s="3">
        <v>93</v>
      </c>
      <c r="AE46" s="37">
        <f>AE5/Energy!AC25*1000</f>
        <v>0.55190406903818179</v>
      </c>
      <c r="AF46" s="3">
        <v>89</v>
      </c>
      <c r="AG46" s="37">
        <f>AG5/Energy!AE25*1000</f>
        <v>0.56190297808578393</v>
      </c>
      <c r="AM46" s="40" t="s">
        <v>215</v>
      </c>
      <c r="AN46" s="3">
        <v>1620</v>
      </c>
      <c r="AO46" s="37">
        <f>AO5/Energy!AM25*1000</f>
        <v>0.52267653944574499</v>
      </c>
      <c r="AP46" s="162"/>
      <c r="AQ46" s="5"/>
      <c r="AR46" s="5"/>
    </row>
    <row r="47" spans="1:45" x14ac:dyDescent="0.3">
      <c r="AC47" s="36" t="s">
        <v>15</v>
      </c>
      <c r="AD47" s="3">
        <v>80</v>
      </c>
      <c r="AE47" s="37">
        <f>AE6/Energy!AC26*1000</f>
        <v>0.49065524778090019</v>
      </c>
      <c r="AF47" s="3">
        <v>117</v>
      </c>
      <c r="AG47" s="37">
        <f>AG6/Energy!AE26*1000</f>
        <v>0.57383320581484309</v>
      </c>
      <c r="AM47" s="3" t="s">
        <v>216</v>
      </c>
      <c r="AN47" s="3">
        <v>1500</v>
      </c>
      <c r="AO47" s="37">
        <f>AO6/Energy!AM26*1000</f>
        <v>0.47288459603581851</v>
      </c>
      <c r="AP47" s="162"/>
      <c r="AQ47" s="8"/>
      <c r="AR47" s="8"/>
    </row>
    <row r="48" spans="1:45" x14ac:dyDescent="0.3">
      <c r="R48" s="5"/>
      <c r="AC48" s="4"/>
      <c r="AE48" s="5"/>
      <c r="AG48" s="5"/>
      <c r="AM48" s="3"/>
      <c r="AN48" s="3" t="s">
        <v>212</v>
      </c>
      <c r="AO48" s="3" t="s">
        <v>211</v>
      </c>
      <c r="AP48" s="3"/>
    </row>
    <row r="49" spans="1:45" x14ac:dyDescent="0.3">
      <c r="I49" s="3" t="s">
        <v>16</v>
      </c>
      <c r="J49" s="3">
        <v>47</v>
      </c>
      <c r="K49" s="37">
        <f>K8/Energy!I28*1000</f>
        <v>0.92201306185170961</v>
      </c>
      <c r="L49" s="3">
        <v>52</v>
      </c>
      <c r="M49" s="37">
        <f>M8/Energy!K28*1000</f>
        <v>0.89982003599280147</v>
      </c>
      <c r="N49" s="152" t="s">
        <v>191</v>
      </c>
      <c r="O49" s="152">
        <v>131</v>
      </c>
      <c r="P49" s="162">
        <f>P8/Energy!N28*1000</f>
        <v>0.83491461100569264</v>
      </c>
      <c r="Q49" s="152">
        <v>119</v>
      </c>
      <c r="R49" s="162">
        <f>R8/Energy!P28*1000</f>
        <v>0.79155672823218992</v>
      </c>
      <c r="X49" s="152" t="s">
        <v>191</v>
      </c>
      <c r="Y49" s="152">
        <v>132</v>
      </c>
      <c r="Z49" s="162">
        <f>Z8/Energy!X28*1000</f>
        <v>0.75690115761353516</v>
      </c>
      <c r="AA49" s="152">
        <v>202</v>
      </c>
      <c r="AB49" s="162">
        <f>AB8/Energy!Z28*1000</f>
        <v>0.76965365585486523</v>
      </c>
      <c r="AC49" s="36" t="s">
        <v>16</v>
      </c>
      <c r="AD49" s="3">
        <v>135</v>
      </c>
      <c r="AE49" s="37">
        <f>AE8/Energy!AC28*1000</f>
        <v>0.60189165950128976</v>
      </c>
      <c r="AF49" s="3">
        <v>192</v>
      </c>
      <c r="AG49" s="42">
        <f>AG8/Energy!AE28*1000</f>
        <v>0.55391432791728212</v>
      </c>
      <c r="AH49" s="3"/>
      <c r="AI49" s="3"/>
      <c r="AJ49" s="3"/>
      <c r="AK49" s="3"/>
      <c r="AL49" s="3"/>
      <c r="AM49" s="152" t="s">
        <v>207</v>
      </c>
      <c r="AN49" s="152">
        <v>772</v>
      </c>
      <c r="AO49" s="162">
        <f>AO8/Energy!AM28*1000</f>
        <v>0.61983471074380159</v>
      </c>
    </row>
    <row r="50" spans="1:45" x14ac:dyDescent="0.3">
      <c r="I50" s="152" t="s">
        <v>181</v>
      </c>
      <c r="J50" s="152">
        <v>221</v>
      </c>
      <c r="K50" s="162">
        <f>K9/Energy!I29*1000</f>
        <v>0.87173100871731013</v>
      </c>
      <c r="L50" s="152">
        <v>259</v>
      </c>
      <c r="M50" s="162">
        <f>M9/Energy!K29*1000</f>
        <v>0.92091007583965334</v>
      </c>
      <c r="N50" s="152"/>
      <c r="O50" s="152"/>
      <c r="P50" s="162"/>
      <c r="Q50" s="152"/>
      <c r="R50" s="162"/>
      <c r="X50" s="152"/>
      <c r="Y50" s="152"/>
      <c r="Z50" s="162"/>
      <c r="AA50" s="152"/>
      <c r="AB50" s="162"/>
      <c r="AC50" s="36" t="s">
        <v>17</v>
      </c>
      <c r="AD50" s="3">
        <v>77</v>
      </c>
      <c r="AE50" s="37">
        <f>AE9/Energy!AC29*1000</f>
        <v>0.57090158534978708</v>
      </c>
      <c r="AF50" s="3">
        <v>137</v>
      </c>
      <c r="AG50" s="42">
        <f>AG9/Energy!AE29*1000</f>
        <v>0.60509378953737836</v>
      </c>
      <c r="AH50" s="3"/>
      <c r="AI50" s="3"/>
      <c r="AJ50" s="3"/>
      <c r="AK50" s="3"/>
      <c r="AL50" s="3"/>
      <c r="AM50" s="152"/>
      <c r="AN50" s="152"/>
      <c r="AO50" s="162"/>
    </row>
    <row r="51" spans="1:45" x14ac:dyDescent="0.3">
      <c r="I51" s="152"/>
      <c r="J51" s="152"/>
      <c r="K51" s="162"/>
      <c r="L51" s="152"/>
      <c r="M51" s="162"/>
      <c r="N51" s="152" t="s">
        <v>248</v>
      </c>
      <c r="O51" s="152">
        <v>350</v>
      </c>
      <c r="P51" s="162">
        <f>P10/Energy!N30*1000</f>
        <v>0.8326394671107411</v>
      </c>
      <c r="Q51" s="152">
        <v>394</v>
      </c>
      <c r="R51" s="162">
        <f>R10/Energy!P30*1000</f>
        <v>0.83565459610027848</v>
      </c>
      <c r="X51" s="152" t="s">
        <v>192</v>
      </c>
      <c r="Y51" s="152">
        <v>183</v>
      </c>
      <c r="Z51" s="162">
        <f>Z10/Energy!X30*1000</f>
        <v>0.72556551429790872</v>
      </c>
      <c r="AA51" s="152">
        <v>247</v>
      </c>
      <c r="AB51" s="162">
        <f>AB10/Energy!Z30*1000</f>
        <v>0.76923076923076927</v>
      </c>
      <c r="AC51" s="36" t="s">
        <v>18</v>
      </c>
      <c r="AD51" s="3">
        <v>85</v>
      </c>
      <c r="AE51" s="37">
        <f>AE10/Energy!AC30*1000</f>
        <v>0.68017295826653057</v>
      </c>
      <c r="AF51" s="3">
        <v>158</v>
      </c>
      <c r="AG51" s="42">
        <f>AG10/Energy!AE30*1000</f>
        <v>0.62429057888762773</v>
      </c>
      <c r="AH51" s="3"/>
      <c r="AI51" s="3"/>
      <c r="AJ51" s="3"/>
      <c r="AK51" s="3"/>
      <c r="AL51" s="3"/>
      <c r="AM51" s="152"/>
      <c r="AN51" s="152"/>
      <c r="AO51" s="162"/>
    </row>
    <row r="52" spans="1:45" x14ac:dyDescent="0.3">
      <c r="I52" s="152"/>
      <c r="J52" s="152"/>
      <c r="K52" s="162"/>
      <c r="L52" s="152"/>
      <c r="M52" s="162"/>
      <c r="N52" s="152"/>
      <c r="O52" s="152"/>
      <c r="P52" s="162"/>
      <c r="Q52" s="152"/>
      <c r="R52" s="162"/>
      <c r="X52" s="152"/>
      <c r="Y52" s="152"/>
      <c r="Z52" s="162"/>
      <c r="AA52" s="152"/>
      <c r="AB52" s="162"/>
      <c r="AC52" s="36" t="s">
        <v>19</v>
      </c>
      <c r="AD52" s="3">
        <v>84</v>
      </c>
      <c r="AE52" s="37">
        <f>AE11/Energy!AC31*1000</f>
        <v>0.57037557037557052</v>
      </c>
      <c r="AF52" s="3">
        <v>160</v>
      </c>
      <c r="AG52" s="42">
        <f>AG11/Energy!AE31*1000</f>
        <v>0.63572790845518135</v>
      </c>
      <c r="AH52" s="3"/>
      <c r="AI52" s="3"/>
      <c r="AJ52" s="3"/>
      <c r="AK52" s="3"/>
      <c r="AL52" s="3"/>
      <c r="AM52" s="158" t="s">
        <v>208</v>
      </c>
      <c r="AN52" s="152">
        <v>692</v>
      </c>
      <c r="AO52" s="162">
        <f>AO11/Energy!AM31*1000</f>
        <v>0.64690026954177893</v>
      </c>
    </row>
    <row r="53" spans="1:45" x14ac:dyDescent="0.3">
      <c r="I53" s="152"/>
      <c r="J53" s="152"/>
      <c r="K53" s="162"/>
      <c r="L53" s="152"/>
      <c r="M53" s="162"/>
      <c r="N53" s="152"/>
      <c r="O53" s="152"/>
      <c r="P53" s="162"/>
      <c r="Q53" s="152"/>
      <c r="R53" s="162"/>
      <c r="X53" s="152"/>
      <c r="Y53" s="152"/>
      <c r="Z53" s="162"/>
      <c r="AA53" s="152"/>
      <c r="AB53" s="162"/>
      <c r="AC53" s="36" t="s">
        <v>20</v>
      </c>
      <c r="AD53" s="3">
        <v>69</v>
      </c>
      <c r="AE53" s="37">
        <f>AE12/Energy!AC32*1000</f>
        <v>0.52747674307087378</v>
      </c>
      <c r="AF53" s="3">
        <v>167</v>
      </c>
      <c r="AG53" s="42">
        <f>AG12/Energy!AE32*1000</f>
        <v>0.58877404160669899</v>
      </c>
      <c r="AH53" s="3"/>
      <c r="AI53" s="3"/>
      <c r="AJ53" s="3"/>
      <c r="AK53" s="3"/>
      <c r="AL53" s="3"/>
      <c r="AM53" s="158"/>
      <c r="AN53" s="152"/>
      <c r="AO53" s="162"/>
    </row>
    <row r="54" spans="1:45" x14ac:dyDescent="0.3">
      <c r="I54" s="152" t="s">
        <v>182</v>
      </c>
      <c r="J54" s="152">
        <v>308</v>
      </c>
      <c r="K54" s="162">
        <f>K13/Energy!I33*1000</f>
        <v>0.87316176470588225</v>
      </c>
      <c r="L54" s="152">
        <v>317</v>
      </c>
      <c r="M54" s="162">
        <f>M13/Energy!K33*1000</f>
        <v>0.89786756453423122</v>
      </c>
      <c r="N54" s="152"/>
      <c r="O54" s="152"/>
      <c r="P54" s="162"/>
      <c r="Q54" s="152"/>
      <c r="R54" s="162"/>
      <c r="X54" s="152" t="s">
        <v>182</v>
      </c>
      <c r="Y54" s="152">
        <v>308</v>
      </c>
      <c r="Z54" s="162">
        <f>Z13/Energy!X33*1000</f>
        <v>0.75421472937000889</v>
      </c>
      <c r="AA54" s="152">
        <v>358</v>
      </c>
      <c r="AB54" s="162">
        <f>AB13/Energy!Z33*1000</f>
        <v>0.79772079772079763</v>
      </c>
      <c r="AC54" s="36" t="s">
        <v>21</v>
      </c>
      <c r="AD54" s="3">
        <v>67</v>
      </c>
      <c r="AE54" s="37">
        <f>AE13/Energy!AC33*1000</f>
        <v>0.53199206848188818</v>
      </c>
      <c r="AF54" s="3">
        <v>168</v>
      </c>
      <c r="AG54" s="42">
        <f>AG13/Energy!AE33*1000</f>
        <v>0.60467616232195642</v>
      </c>
      <c r="AH54" s="3"/>
      <c r="AI54" s="3"/>
      <c r="AJ54" s="3"/>
      <c r="AK54" s="3"/>
      <c r="AL54" s="3"/>
      <c r="AM54" s="158"/>
      <c r="AN54" s="152"/>
      <c r="AO54" s="162"/>
    </row>
    <row r="55" spans="1:45" x14ac:dyDescent="0.3">
      <c r="I55" s="152"/>
      <c r="J55" s="152"/>
      <c r="K55" s="162"/>
      <c r="L55" s="152"/>
      <c r="M55" s="162"/>
      <c r="N55" s="152"/>
      <c r="O55" s="152"/>
      <c r="P55" s="162"/>
      <c r="Q55" s="152"/>
      <c r="R55" s="162"/>
      <c r="X55" s="152"/>
      <c r="Y55" s="152"/>
      <c r="Z55" s="162"/>
      <c r="AA55" s="152"/>
      <c r="AB55" s="162"/>
      <c r="AC55" s="36" t="s">
        <v>22</v>
      </c>
      <c r="AD55" s="3">
        <v>73</v>
      </c>
      <c r="AE55" s="37">
        <f>AE14/Energy!AC34*1000</f>
        <v>0.61182228915662651</v>
      </c>
      <c r="AF55" s="3">
        <v>136</v>
      </c>
      <c r="AG55" s="42">
        <f>AG14/Energy!AE34*1000</f>
        <v>0.66454013822434876</v>
      </c>
      <c r="AH55" s="3"/>
      <c r="AI55" s="3"/>
      <c r="AJ55" s="3"/>
      <c r="AK55" s="3"/>
      <c r="AL55" s="3"/>
      <c r="AM55" s="152" t="s">
        <v>209</v>
      </c>
      <c r="AN55" s="152">
        <v>749</v>
      </c>
      <c r="AO55" s="162">
        <f>AO14/Energy!AM34*1000</f>
        <v>0.68065796937039136</v>
      </c>
    </row>
    <row r="56" spans="1:45" x14ac:dyDescent="0.3">
      <c r="I56" s="152"/>
      <c r="J56" s="152"/>
      <c r="K56" s="162"/>
      <c r="L56" s="152"/>
      <c r="M56" s="162"/>
      <c r="N56" s="152"/>
      <c r="O56" s="152"/>
      <c r="P56" s="162"/>
      <c r="Q56" s="152"/>
      <c r="R56" s="162"/>
      <c r="X56" s="152"/>
      <c r="Y56" s="152"/>
      <c r="Z56" s="162"/>
      <c r="AA56" s="152"/>
      <c r="AB56" s="162"/>
      <c r="AC56" s="36" t="s">
        <v>23</v>
      </c>
      <c r="AD56" s="3">
        <v>75</v>
      </c>
      <c r="AE56" s="37">
        <f>AE15/Energy!AC35*1000</f>
        <v>0.50882816872742076</v>
      </c>
      <c r="AF56" s="3">
        <v>160</v>
      </c>
      <c r="AG56" s="42">
        <f>AG15/Energy!AE35*1000</f>
        <v>0.58540392871081048</v>
      </c>
      <c r="AH56" s="3"/>
      <c r="AI56" s="3"/>
      <c r="AJ56" s="3"/>
      <c r="AK56" s="3"/>
      <c r="AL56" s="3"/>
      <c r="AM56" s="152"/>
      <c r="AN56" s="152"/>
      <c r="AO56" s="162"/>
    </row>
    <row r="57" spans="1:45" x14ac:dyDescent="0.3">
      <c r="I57" s="152"/>
      <c r="J57" s="152"/>
      <c r="K57" s="162"/>
      <c r="L57" s="152"/>
      <c r="M57" s="162"/>
      <c r="N57" s="152" t="s">
        <v>249</v>
      </c>
      <c r="O57" s="152">
        <v>151</v>
      </c>
      <c r="P57" s="162">
        <f>P16/Energy!N36*1000</f>
        <v>0.91302258529553104</v>
      </c>
      <c r="Q57" s="152">
        <v>167</v>
      </c>
      <c r="R57" s="162">
        <f>R16/Energy!P36*1000</f>
        <v>0.80745341614906829</v>
      </c>
      <c r="X57" s="152"/>
      <c r="Y57" s="152"/>
      <c r="Z57" s="162"/>
      <c r="AA57" s="152"/>
      <c r="AB57" s="162"/>
      <c r="AC57" s="36" t="s">
        <v>24</v>
      </c>
      <c r="AD57" s="3">
        <v>85</v>
      </c>
      <c r="AE57" s="37">
        <f>AE16/Energy!AC36*1000</f>
        <v>0.56663060835522594</v>
      </c>
      <c r="AF57" s="3">
        <v>187</v>
      </c>
      <c r="AG57" s="42">
        <f>AG16/Energy!AE36*1000</f>
        <v>0.61054202564276505</v>
      </c>
      <c r="AH57" s="3"/>
      <c r="AI57" s="3"/>
      <c r="AJ57" s="3"/>
      <c r="AK57" s="3"/>
      <c r="AL57" s="3"/>
      <c r="AM57" s="152"/>
      <c r="AN57" s="152"/>
      <c r="AO57" s="162"/>
    </row>
    <row r="58" spans="1:45" x14ac:dyDescent="0.3">
      <c r="I58" s="152" t="s">
        <v>183</v>
      </c>
      <c r="J58" s="152">
        <v>204</v>
      </c>
      <c r="K58" s="162">
        <f>K17/Energy!I37*1000</f>
        <v>0.83945435466946494</v>
      </c>
      <c r="L58" s="152">
        <v>247</v>
      </c>
      <c r="M58" s="162">
        <f>M17/Energy!K37*1000</f>
        <v>0.94577553593947039</v>
      </c>
      <c r="N58" s="152"/>
      <c r="O58" s="152"/>
      <c r="P58" s="162"/>
      <c r="Q58" s="152"/>
      <c r="R58" s="162"/>
      <c r="X58" s="152" t="s">
        <v>193</v>
      </c>
      <c r="Y58" s="152">
        <v>169</v>
      </c>
      <c r="Z58" s="162">
        <f>Z17/Energy!X37*1000</f>
        <v>0.76812289966394631</v>
      </c>
      <c r="AA58" s="152">
        <v>198</v>
      </c>
      <c r="AB58" s="162">
        <f>AB17/Energy!Z37*1000</f>
        <v>0.8220786846741045</v>
      </c>
      <c r="AC58" s="36" t="s">
        <v>25</v>
      </c>
      <c r="AD58" s="3">
        <v>83</v>
      </c>
      <c r="AE58" s="37">
        <f>AE17/Energy!AC37*1000</f>
        <v>0.58974908856959041</v>
      </c>
      <c r="AF58" s="3">
        <v>194</v>
      </c>
      <c r="AG58" s="37">
        <f>AG17/Energy!AE37*1000</f>
        <v>0.66273444230896683</v>
      </c>
      <c r="AM58" s="152" t="s">
        <v>210</v>
      </c>
      <c r="AN58" s="152">
        <v>300</v>
      </c>
      <c r="AO58" s="162">
        <f>AO17/Energy!AM37*1000</f>
        <v>0.68750000000000011</v>
      </c>
    </row>
    <row r="59" spans="1:45" x14ac:dyDescent="0.3">
      <c r="I59" s="152"/>
      <c r="J59" s="152"/>
      <c r="K59" s="162"/>
      <c r="L59" s="152"/>
      <c r="M59" s="162"/>
      <c r="N59" s="152"/>
      <c r="O59" s="152"/>
      <c r="P59" s="162"/>
      <c r="Q59" s="152"/>
      <c r="R59" s="162"/>
      <c r="X59" s="152"/>
      <c r="Y59" s="152"/>
      <c r="Z59" s="162"/>
      <c r="AA59" s="152"/>
      <c r="AB59" s="162"/>
      <c r="AC59" s="36" t="s">
        <v>26</v>
      </c>
      <c r="AD59" s="3">
        <v>74</v>
      </c>
      <c r="AE59" s="37">
        <f>AE18/Energy!AC38*1000</f>
        <v>0.60632785800903988</v>
      </c>
      <c r="AF59" s="3">
        <v>147</v>
      </c>
      <c r="AG59" s="37">
        <f>AG18/Energy!AE38*1000</f>
        <v>0.60132291040288632</v>
      </c>
      <c r="AM59" s="152"/>
      <c r="AN59" s="152"/>
      <c r="AO59" s="162"/>
    </row>
    <row r="60" spans="1:45" x14ac:dyDescent="0.3">
      <c r="A60" s="53" t="s">
        <v>34</v>
      </c>
      <c r="B60" s="53"/>
      <c r="C60" s="16"/>
      <c r="D60" s="16"/>
      <c r="E60" s="16"/>
      <c r="F60" s="16"/>
      <c r="G60" s="16"/>
      <c r="H60" s="51"/>
      <c r="I60" s="16"/>
      <c r="J60" s="16">
        <v>780</v>
      </c>
      <c r="K60" s="28">
        <f>(J49*K49+J50*K50+J54*K54+J58*K58)/SUM(J49:J59)</f>
        <v>0.86688420348145956</v>
      </c>
      <c r="L60" s="16">
        <v>875</v>
      </c>
      <c r="M60" s="28">
        <f>(L49*M49+L50*M50+L54*M54+L58*M58)/SUM(L49:L59)</f>
        <v>0.9183279163982816</v>
      </c>
      <c r="N60" s="16"/>
      <c r="O60" s="27">
        <v>632</v>
      </c>
      <c r="P60" s="28">
        <f>P19/Energy!N39*1000</f>
        <v>0.84245998315080028</v>
      </c>
      <c r="Q60" s="27">
        <v>680</v>
      </c>
      <c r="R60" s="28">
        <f>R19/Energy!P39*1000</f>
        <v>0.79230333899264282</v>
      </c>
      <c r="S60" s="64"/>
      <c r="T60" s="16"/>
      <c r="U60" s="16"/>
      <c r="V60" s="16"/>
      <c r="W60" s="51"/>
      <c r="X60" s="16"/>
      <c r="Y60" s="16">
        <v>792</v>
      </c>
      <c r="Z60" s="16"/>
      <c r="AA60" s="16">
        <v>1005</v>
      </c>
      <c r="AB60" s="16"/>
      <c r="AC60" s="16"/>
      <c r="AD60" s="16">
        <f>SUM(AD49:AD59)</f>
        <v>907</v>
      </c>
      <c r="AE60" s="28">
        <f>(AD49*AE49+AD50*AE50+AD51*AE51+AD52*AE52+AD53*AE53+AD54*AE54+AD55*AE55+AD56*AE56+AD57*AE57+AD58*AE58+AD59*AE59)/SUM(AD49:AD59)</f>
        <v>0.5819036236451125</v>
      </c>
      <c r="AF60" s="16">
        <f>SUM(AF49:AF59)</f>
        <v>1806</v>
      </c>
      <c r="AG60" s="28">
        <f>(AF49*AG49+AF50*AG50+AF51*AG51+AF52*AG52+AF53*AG53+AF54*AG54+AF55*AG55+AF56*AG56+AF57*AG57+AF58*AG58+AF59*AG59)/SUM(AF49:AF59)</f>
        <v>0.61167942025848421</v>
      </c>
      <c r="AH60" s="64"/>
      <c r="AI60" s="16"/>
      <c r="AJ60" s="16"/>
      <c r="AK60" s="16"/>
      <c r="AL60" s="16"/>
      <c r="AM60" s="56"/>
      <c r="AN60" s="56">
        <v>1044</v>
      </c>
      <c r="AO60" s="57">
        <f>AO19/Energy!AM39*1000</f>
        <v>0.59414990859232175</v>
      </c>
      <c r="AP60" s="16">
        <v>1469</v>
      </c>
      <c r="AQ60" s="28">
        <f>AQ19/Energy!AO39*1000</f>
        <v>0.70467648942985273</v>
      </c>
      <c r="AR60" t="s">
        <v>213</v>
      </c>
      <c r="AS60" s="5"/>
    </row>
    <row r="61" spans="1:45" s="12" customFormat="1" x14ac:dyDescent="0.3">
      <c r="P61" s="8"/>
      <c r="Q61" s="8"/>
      <c r="R61" s="8"/>
      <c r="Z61" s="8"/>
      <c r="AB61" s="8"/>
      <c r="AS61" s="8"/>
    </row>
    <row r="62" spans="1:45" x14ac:dyDescent="0.3">
      <c r="AR62" s="12"/>
      <c r="AS62" s="8"/>
    </row>
    <row r="64" spans="1:45" x14ac:dyDescent="0.3">
      <c r="A64" s="68" t="s">
        <v>232</v>
      </c>
      <c r="B64" s="3"/>
      <c r="C64" s="3"/>
      <c r="D64" s="152" t="s">
        <v>1</v>
      </c>
      <c r="E64" s="152"/>
      <c r="F64" s="152"/>
      <c r="G64" s="152"/>
      <c r="H64" s="152"/>
      <c r="I64" s="152" t="s">
        <v>2</v>
      </c>
      <c r="J64" s="152"/>
      <c r="K64" s="152"/>
      <c r="L64" s="152"/>
      <c r="M64" s="152"/>
      <c r="N64" s="152" t="s">
        <v>3</v>
      </c>
      <c r="O64" s="152"/>
      <c r="P64" s="152"/>
      <c r="Q64" s="152"/>
      <c r="R64" s="152"/>
      <c r="S64" s="152" t="s">
        <v>4</v>
      </c>
      <c r="T64" s="152"/>
      <c r="U64" s="152"/>
      <c r="V64" s="152"/>
      <c r="W64" s="152"/>
      <c r="X64" s="152" t="s">
        <v>5</v>
      </c>
      <c r="Y64" s="152"/>
      <c r="Z64" s="152"/>
      <c r="AA64" s="152"/>
      <c r="AB64" s="152"/>
      <c r="AC64" s="152" t="s">
        <v>6</v>
      </c>
      <c r="AD64" s="152"/>
      <c r="AE64" s="152"/>
      <c r="AF64" s="152"/>
      <c r="AG64" s="152"/>
      <c r="AH64" s="152" t="s">
        <v>7</v>
      </c>
      <c r="AI64" s="152"/>
      <c r="AJ64" s="152"/>
      <c r="AK64" s="152"/>
      <c r="AL64" s="152"/>
      <c r="AM64" s="163" t="s">
        <v>8</v>
      </c>
      <c r="AN64" s="163"/>
      <c r="AO64" s="163"/>
      <c r="AP64" s="163"/>
      <c r="AQ64" s="163"/>
      <c r="AR64" s="43"/>
      <c r="AS64" s="43"/>
    </row>
    <row r="65" spans="1:45" x14ac:dyDescent="0.3">
      <c r="A65" s="3"/>
      <c r="B65" s="3"/>
      <c r="C65" s="3"/>
      <c r="D65" s="55" t="s">
        <v>37</v>
      </c>
      <c r="E65" s="55" t="s">
        <v>11</v>
      </c>
      <c r="F65" s="55" t="s">
        <v>27</v>
      </c>
      <c r="G65" s="55" t="s">
        <v>11</v>
      </c>
      <c r="H65" s="55" t="s">
        <v>28</v>
      </c>
      <c r="I65" s="3" t="s">
        <v>37</v>
      </c>
      <c r="J65" s="3" t="s">
        <v>11</v>
      </c>
      <c r="K65" s="3" t="s">
        <v>27</v>
      </c>
      <c r="L65" s="3" t="s">
        <v>11</v>
      </c>
      <c r="M65" s="3" t="s">
        <v>28</v>
      </c>
      <c r="N65" s="3" t="s">
        <v>37</v>
      </c>
      <c r="O65" s="3" t="s">
        <v>11</v>
      </c>
      <c r="P65" s="3" t="s">
        <v>27</v>
      </c>
      <c r="Q65" s="3" t="s">
        <v>11</v>
      </c>
      <c r="R65" s="3" t="s">
        <v>28</v>
      </c>
      <c r="S65" s="3" t="s">
        <v>37</v>
      </c>
      <c r="T65" s="3" t="s">
        <v>11</v>
      </c>
      <c r="U65" s="3" t="s">
        <v>27</v>
      </c>
      <c r="V65" s="3" t="s">
        <v>11</v>
      </c>
      <c r="W65" s="3" t="s">
        <v>28</v>
      </c>
      <c r="X65" s="3" t="s">
        <v>37</v>
      </c>
      <c r="Y65" s="3" t="s">
        <v>11</v>
      </c>
      <c r="Z65" s="3" t="s">
        <v>27</v>
      </c>
      <c r="AA65" s="3" t="s">
        <v>11</v>
      </c>
      <c r="AB65" s="3" t="s">
        <v>28</v>
      </c>
      <c r="AC65" s="55" t="s">
        <v>37</v>
      </c>
      <c r="AD65" s="55" t="s">
        <v>11</v>
      </c>
      <c r="AE65" s="55" t="s">
        <v>27</v>
      </c>
      <c r="AF65" s="55" t="s">
        <v>11</v>
      </c>
      <c r="AG65" s="55" t="s">
        <v>28</v>
      </c>
      <c r="AH65" s="3" t="s">
        <v>37</v>
      </c>
      <c r="AI65" s="3" t="s">
        <v>11</v>
      </c>
      <c r="AJ65" s="3" t="s">
        <v>27</v>
      </c>
      <c r="AK65" s="3" t="s">
        <v>11</v>
      </c>
      <c r="AL65" s="3" t="s">
        <v>28</v>
      </c>
      <c r="AM65" s="55" t="s">
        <v>37</v>
      </c>
      <c r="AN65" s="55" t="s">
        <v>11</v>
      </c>
      <c r="AO65" s="55" t="s">
        <v>27</v>
      </c>
      <c r="AP65" s="55" t="s">
        <v>11</v>
      </c>
      <c r="AQ65" s="3" t="s">
        <v>28</v>
      </c>
      <c r="AR65" s="12"/>
      <c r="AS65" s="12"/>
    </row>
    <row r="66" spans="1:45" x14ac:dyDescent="0.3">
      <c r="D66" s="25" t="s">
        <v>222</v>
      </c>
      <c r="E66" s="3">
        <v>66</v>
      </c>
      <c r="F66" s="3">
        <v>2</v>
      </c>
      <c r="G66" s="3">
        <v>64</v>
      </c>
      <c r="H66" s="3">
        <v>2.1</v>
      </c>
      <c r="AC66" s="36" t="s">
        <v>12</v>
      </c>
      <c r="AD66" s="3">
        <v>277</v>
      </c>
      <c r="AE66" s="50">
        <f>10*AE23</f>
        <v>1.3377926421404682</v>
      </c>
      <c r="AF66" s="3">
        <v>302</v>
      </c>
      <c r="AG66" s="50">
        <f>10*AG23</f>
        <v>1.4248058702001853</v>
      </c>
      <c r="AM66" s="3"/>
      <c r="AN66" s="3" t="s">
        <v>212</v>
      </c>
      <c r="AO66" s="3" t="s">
        <v>211</v>
      </c>
      <c r="AP66" s="3" t="s">
        <v>217</v>
      </c>
      <c r="AR66" s="12"/>
      <c r="AS66" s="12"/>
    </row>
    <row r="67" spans="1:45" x14ac:dyDescent="0.3">
      <c r="D67" s="26" t="s">
        <v>223</v>
      </c>
      <c r="E67" s="3">
        <v>150</v>
      </c>
      <c r="F67" s="3">
        <v>2</v>
      </c>
      <c r="G67" s="3">
        <v>141</v>
      </c>
      <c r="H67" s="3">
        <v>1.9</v>
      </c>
      <c r="AC67" s="36" t="s">
        <v>13</v>
      </c>
      <c r="AD67" s="3">
        <v>168</v>
      </c>
      <c r="AE67" s="50">
        <f t="shared" ref="AE67:AG69" si="0">10*AE24</f>
        <v>1.4398471144154878</v>
      </c>
      <c r="AF67" s="3">
        <v>179</v>
      </c>
      <c r="AG67" s="50">
        <f t="shared" si="0"/>
        <v>1.3373354334452734</v>
      </c>
      <c r="AM67" s="39" t="s">
        <v>214</v>
      </c>
      <c r="AN67" s="3">
        <v>1503</v>
      </c>
      <c r="AO67" s="50">
        <f>10*AO24</f>
        <v>1.343359859823319</v>
      </c>
      <c r="AP67" s="163">
        <f>10*AP24</f>
        <v>1.2339196639537935</v>
      </c>
      <c r="AQ67" s="6"/>
      <c r="AR67" s="43"/>
      <c r="AS67" s="12"/>
    </row>
    <row r="68" spans="1:45" x14ac:dyDescent="0.3">
      <c r="D68" s="26" t="s">
        <v>224</v>
      </c>
      <c r="E68" s="3">
        <v>134</v>
      </c>
      <c r="F68" s="3">
        <v>1.9</v>
      </c>
      <c r="G68" s="3">
        <v>135</v>
      </c>
      <c r="H68" s="3">
        <v>1.8</v>
      </c>
      <c r="AC68" s="36" t="s">
        <v>14</v>
      </c>
      <c r="AD68" s="3">
        <v>93</v>
      </c>
      <c r="AE68" s="50">
        <f t="shared" si="0"/>
        <v>1.3214800576645844</v>
      </c>
      <c r="AF68" s="3">
        <v>89</v>
      </c>
      <c r="AG68" s="50">
        <f t="shared" si="0"/>
        <v>1.3449497138245885</v>
      </c>
      <c r="AM68" s="40" t="s">
        <v>215</v>
      </c>
      <c r="AN68" s="3">
        <v>1620</v>
      </c>
      <c r="AO68" s="50">
        <f t="shared" ref="AO68:AO69" si="1">10*AO25</f>
        <v>1.2492517502537543</v>
      </c>
      <c r="AP68" s="163"/>
      <c r="AQ68" s="6"/>
      <c r="AR68" s="43"/>
      <c r="AS68" s="12"/>
    </row>
    <row r="69" spans="1:45" x14ac:dyDescent="0.3">
      <c r="D69" s="26" t="s">
        <v>225</v>
      </c>
      <c r="E69" s="3">
        <v>117</v>
      </c>
      <c r="F69" s="3">
        <v>1.9</v>
      </c>
      <c r="G69" s="3">
        <v>123</v>
      </c>
      <c r="H69" s="3">
        <v>1.8</v>
      </c>
      <c r="AC69" s="36" t="s">
        <v>15</v>
      </c>
      <c r="AD69" s="3">
        <v>80</v>
      </c>
      <c r="AE69" s="50">
        <f t="shared" si="0"/>
        <v>1.1740972792963957</v>
      </c>
      <c r="AF69" s="3">
        <v>117</v>
      </c>
      <c r="AG69" s="50">
        <f t="shared" si="0"/>
        <v>1.3727464079802325</v>
      </c>
      <c r="AM69" s="3" t="s">
        <v>216</v>
      </c>
      <c r="AN69" s="3">
        <v>1500</v>
      </c>
      <c r="AO69" s="50">
        <f t="shared" si="1"/>
        <v>1.1302152218347961</v>
      </c>
      <c r="AP69" s="163"/>
      <c r="AQ69" s="6"/>
      <c r="AR69" s="43"/>
      <c r="AS69" s="12"/>
    </row>
    <row r="70" spans="1:45" x14ac:dyDescent="0.3">
      <c r="D70" s="26"/>
      <c r="E70" s="3"/>
      <c r="F70" s="3"/>
      <c r="G70" s="3"/>
      <c r="H70" s="3"/>
      <c r="AC70" s="36"/>
      <c r="AD70" s="3"/>
      <c r="AE70" s="50"/>
      <c r="AF70" s="3"/>
      <c r="AG70" s="50"/>
      <c r="AM70" s="3"/>
      <c r="AN70" s="3" t="s">
        <v>212</v>
      </c>
      <c r="AO70" s="3" t="s">
        <v>211</v>
      </c>
      <c r="AR70" s="12"/>
      <c r="AS70" s="12"/>
    </row>
    <row r="71" spans="1:45" x14ac:dyDescent="0.3">
      <c r="D71" s="26" t="s">
        <v>226</v>
      </c>
      <c r="E71" s="3">
        <v>170</v>
      </c>
      <c r="F71" s="3">
        <v>1.8</v>
      </c>
      <c r="G71" s="3">
        <v>176</v>
      </c>
      <c r="H71" s="3">
        <v>1.7</v>
      </c>
      <c r="I71" s="3" t="s">
        <v>16</v>
      </c>
      <c r="J71" s="3">
        <v>47</v>
      </c>
      <c r="K71" s="3">
        <f>10*K28</f>
        <v>2.3000000000000003</v>
      </c>
      <c r="L71" s="3">
        <v>52</v>
      </c>
      <c r="M71" s="3">
        <f>10*M28</f>
        <v>2.2000000000000002</v>
      </c>
      <c r="N71" s="152" t="s">
        <v>191</v>
      </c>
      <c r="O71" s="152">
        <v>131</v>
      </c>
      <c r="P71" s="162">
        <f>10*P28</f>
        <v>1.990229781074724</v>
      </c>
      <c r="Q71" s="152">
        <v>119</v>
      </c>
      <c r="R71" s="162">
        <f>10*R28</f>
        <v>1.8858436007040482</v>
      </c>
      <c r="S71" s="152" t="s">
        <v>200</v>
      </c>
      <c r="T71" s="152">
        <v>138</v>
      </c>
      <c r="U71" s="162">
        <f>10*U7</f>
        <v>0</v>
      </c>
      <c r="V71" s="152">
        <v>143</v>
      </c>
      <c r="W71" s="162">
        <f>10*W7</f>
        <v>0</v>
      </c>
      <c r="X71" s="152" t="s">
        <v>191</v>
      </c>
      <c r="Y71" s="152">
        <v>132</v>
      </c>
      <c r="Z71" s="152">
        <f>10*Z28</f>
        <v>1.7999999999999998</v>
      </c>
      <c r="AA71" s="152">
        <v>202</v>
      </c>
      <c r="AB71" s="153">
        <f>10*AB28</f>
        <v>1.7999999999999998</v>
      </c>
      <c r="AC71" s="36" t="s">
        <v>16</v>
      </c>
      <c r="AD71" s="3">
        <v>135</v>
      </c>
      <c r="AE71" s="50">
        <f>10*AE28</f>
        <v>1.4406701174146144</v>
      </c>
      <c r="AF71" s="3">
        <v>192</v>
      </c>
      <c r="AG71" s="50">
        <f>10*AG28</f>
        <v>1.3277273733126798</v>
      </c>
      <c r="AH71" s="152" t="s">
        <v>207</v>
      </c>
      <c r="AI71" s="159">
        <v>164</v>
      </c>
      <c r="AJ71" s="167">
        <f>10*AJ28</f>
        <v>0</v>
      </c>
      <c r="AK71" s="159">
        <v>160</v>
      </c>
      <c r="AL71" s="167">
        <f>10*AL49</f>
        <v>0</v>
      </c>
      <c r="AM71" s="152" t="s">
        <v>207</v>
      </c>
      <c r="AN71" s="152">
        <v>772</v>
      </c>
      <c r="AO71" s="163">
        <f>10*AO28</f>
        <v>1.4800197335964476</v>
      </c>
      <c r="AP71" s="6"/>
      <c r="AQ71" s="6"/>
      <c r="AR71" s="6"/>
      <c r="AS71" s="6"/>
    </row>
    <row r="72" spans="1:45" x14ac:dyDescent="0.3">
      <c r="D72" s="164" t="s">
        <v>218</v>
      </c>
      <c r="E72" s="152">
        <v>190</v>
      </c>
      <c r="F72" s="152">
        <v>1.8</v>
      </c>
      <c r="G72" s="152">
        <v>185</v>
      </c>
      <c r="H72" s="152">
        <v>1.8</v>
      </c>
      <c r="I72" s="152" t="s">
        <v>181</v>
      </c>
      <c r="J72" s="152">
        <v>221</v>
      </c>
      <c r="K72" s="152">
        <f>10*K29</f>
        <v>2.2000000000000002</v>
      </c>
      <c r="L72" s="152">
        <v>259</v>
      </c>
      <c r="M72" s="152">
        <f>10*M29</f>
        <v>2.3000000000000003</v>
      </c>
      <c r="N72" s="152"/>
      <c r="O72" s="152"/>
      <c r="P72" s="162"/>
      <c r="Q72" s="152"/>
      <c r="R72" s="162"/>
      <c r="S72" s="152"/>
      <c r="T72" s="152"/>
      <c r="U72" s="162"/>
      <c r="V72" s="152"/>
      <c r="W72" s="162"/>
      <c r="X72" s="152"/>
      <c r="Y72" s="152"/>
      <c r="Z72" s="152"/>
      <c r="AA72" s="152"/>
      <c r="AB72" s="153"/>
      <c r="AC72" s="36" t="s">
        <v>17</v>
      </c>
      <c r="AD72" s="3">
        <v>77</v>
      </c>
      <c r="AE72" s="50">
        <f t="shared" ref="AE72:AG81" si="2">10*AE29</f>
        <v>1.3684786727862224</v>
      </c>
      <c r="AF72" s="3">
        <v>137</v>
      </c>
      <c r="AG72" s="50">
        <f t="shared" si="2"/>
        <v>1.4506897370295149</v>
      </c>
      <c r="AH72" s="152"/>
      <c r="AI72" s="159"/>
      <c r="AJ72" s="167"/>
      <c r="AK72" s="159"/>
      <c r="AL72" s="167"/>
      <c r="AM72" s="152"/>
      <c r="AN72" s="152"/>
      <c r="AO72" s="163"/>
      <c r="AP72" s="6"/>
      <c r="AQ72" s="6"/>
      <c r="AR72" s="6"/>
      <c r="AS72" s="6"/>
    </row>
    <row r="73" spans="1:45" x14ac:dyDescent="0.3">
      <c r="D73" s="164"/>
      <c r="E73" s="152"/>
      <c r="F73" s="152"/>
      <c r="G73" s="152"/>
      <c r="H73" s="152"/>
      <c r="I73" s="152"/>
      <c r="J73" s="152"/>
      <c r="K73" s="152"/>
      <c r="L73" s="152"/>
      <c r="M73" s="152"/>
      <c r="N73" s="152" t="s">
        <v>248</v>
      </c>
      <c r="O73" s="152">
        <v>350</v>
      </c>
      <c r="P73" s="162">
        <f>10*P30</f>
        <v>1.9862945674843577</v>
      </c>
      <c r="Q73" s="152">
        <v>394</v>
      </c>
      <c r="R73" s="162">
        <f>10*R30</f>
        <v>1.9930906191868192</v>
      </c>
      <c r="S73" s="152" t="s">
        <v>201</v>
      </c>
      <c r="T73" s="152">
        <v>136</v>
      </c>
      <c r="U73" s="162">
        <f>10*U9</f>
        <v>0</v>
      </c>
      <c r="V73" s="152">
        <v>169</v>
      </c>
      <c r="W73" s="162">
        <f>10*W9</f>
        <v>0</v>
      </c>
      <c r="X73" s="152" t="s">
        <v>192</v>
      </c>
      <c r="Y73" s="152">
        <v>183</v>
      </c>
      <c r="Z73" s="152">
        <f>10*Z30</f>
        <v>1.7999999999999998</v>
      </c>
      <c r="AA73" s="152">
        <v>247</v>
      </c>
      <c r="AB73" s="153">
        <f>10*AB30</f>
        <v>1.9</v>
      </c>
      <c r="AC73" s="36" t="s">
        <v>18</v>
      </c>
      <c r="AD73" s="3">
        <v>85</v>
      </c>
      <c r="AE73" s="50">
        <f t="shared" si="2"/>
        <v>1.6273203845125594</v>
      </c>
      <c r="AF73" s="3">
        <v>158</v>
      </c>
      <c r="AG73" s="50">
        <f t="shared" si="2"/>
        <v>1.4997000599880026</v>
      </c>
      <c r="AH73" s="152"/>
      <c r="AI73" s="159"/>
      <c r="AJ73" s="167"/>
      <c r="AK73" s="159"/>
      <c r="AL73" s="167"/>
      <c r="AM73" s="152"/>
      <c r="AN73" s="152"/>
      <c r="AO73" s="163"/>
      <c r="AP73" s="6"/>
      <c r="AQ73" s="6"/>
      <c r="AR73" s="6"/>
      <c r="AS73" s="6"/>
    </row>
    <row r="74" spans="1:45" x14ac:dyDescent="0.3">
      <c r="D74" s="164" t="s">
        <v>219</v>
      </c>
      <c r="E74" s="152">
        <v>253</v>
      </c>
      <c r="F74" s="152">
        <v>1.8</v>
      </c>
      <c r="G74" s="152">
        <v>289</v>
      </c>
      <c r="H74" s="152">
        <v>1.9</v>
      </c>
      <c r="I74" s="152"/>
      <c r="J74" s="152"/>
      <c r="K74" s="152"/>
      <c r="L74" s="152"/>
      <c r="M74" s="152"/>
      <c r="N74" s="152"/>
      <c r="O74" s="152"/>
      <c r="P74" s="162"/>
      <c r="Q74" s="152"/>
      <c r="R74" s="162"/>
      <c r="S74" s="152"/>
      <c r="T74" s="152"/>
      <c r="U74" s="162"/>
      <c r="V74" s="152"/>
      <c r="W74" s="162"/>
      <c r="X74" s="152"/>
      <c r="Y74" s="152"/>
      <c r="Z74" s="152"/>
      <c r="AA74" s="152"/>
      <c r="AB74" s="153"/>
      <c r="AC74" s="36" t="s">
        <v>19</v>
      </c>
      <c r="AD74" s="3">
        <v>84</v>
      </c>
      <c r="AE74" s="50">
        <f t="shared" si="2"/>
        <v>1.3665797662097388</v>
      </c>
      <c r="AF74" s="3">
        <v>160</v>
      </c>
      <c r="AG74" s="50">
        <f t="shared" si="2"/>
        <v>1.5246226558926668</v>
      </c>
      <c r="AH74" s="152" t="s">
        <v>208</v>
      </c>
      <c r="AI74" s="159">
        <v>157</v>
      </c>
      <c r="AJ74" s="167">
        <f>10*AJ52</f>
        <v>0</v>
      </c>
      <c r="AK74" s="159">
        <v>181</v>
      </c>
      <c r="AL74" s="167">
        <f>10*AL52</f>
        <v>0</v>
      </c>
      <c r="AM74" s="158" t="s">
        <v>208</v>
      </c>
      <c r="AN74" s="152">
        <v>692</v>
      </c>
      <c r="AO74" s="163">
        <f>10*AO31</f>
        <v>1.5451970126191088</v>
      </c>
      <c r="AP74" s="6"/>
      <c r="AQ74" s="6"/>
      <c r="AR74" s="6"/>
      <c r="AS74" s="6"/>
    </row>
    <row r="75" spans="1:45" x14ac:dyDescent="0.3">
      <c r="D75" s="164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62"/>
      <c r="Q75" s="152"/>
      <c r="R75" s="162"/>
      <c r="S75" s="152" t="s">
        <v>202</v>
      </c>
      <c r="T75" s="152">
        <v>179</v>
      </c>
      <c r="U75" s="162">
        <f>10*U11</f>
        <v>0</v>
      </c>
      <c r="V75" s="152">
        <v>256</v>
      </c>
      <c r="W75" s="162">
        <f>10*W11</f>
        <v>0</v>
      </c>
      <c r="X75" s="152"/>
      <c r="Y75" s="152"/>
      <c r="Z75" s="152"/>
      <c r="AA75" s="152"/>
      <c r="AB75" s="153"/>
      <c r="AC75" s="36" t="s">
        <v>20</v>
      </c>
      <c r="AD75" s="3">
        <v>69</v>
      </c>
      <c r="AE75" s="50">
        <f t="shared" si="2"/>
        <v>1.2623074981065388</v>
      </c>
      <c r="AF75" s="3">
        <v>167</v>
      </c>
      <c r="AG75" s="50">
        <f t="shared" si="2"/>
        <v>1.4113662024840046</v>
      </c>
      <c r="AH75" s="152"/>
      <c r="AI75" s="159"/>
      <c r="AJ75" s="167"/>
      <c r="AK75" s="159"/>
      <c r="AL75" s="167"/>
      <c r="AM75" s="158"/>
      <c r="AN75" s="152"/>
      <c r="AO75" s="163"/>
      <c r="AP75" s="6"/>
      <c r="AQ75" s="6"/>
      <c r="AR75" s="6"/>
      <c r="AS75" s="6"/>
    </row>
    <row r="76" spans="1:45" x14ac:dyDescent="0.3">
      <c r="D76" s="164" t="s">
        <v>220</v>
      </c>
      <c r="E76" s="152">
        <v>297</v>
      </c>
      <c r="F76" s="152">
        <v>1.8</v>
      </c>
      <c r="G76" s="152">
        <v>318</v>
      </c>
      <c r="H76" s="152">
        <v>1.9</v>
      </c>
      <c r="I76" s="152" t="s">
        <v>182</v>
      </c>
      <c r="J76" s="152">
        <v>308</v>
      </c>
      <c r="K76" s="152">
        <f>10*K33</f>
        <v>2.2000000000000002</v>
      </c>
      <c r="L76" s="152">
        <v>317</v>
      </c>
      <c r="M76" s="152">
        <f>10*M33</f>
        <v>2.3000000000000003</v>
      </c>
      <c r="N76" s="152"/>
      <c r="O76" s="152"/>
      <c r="P76" s="162"/>
      <c r="Q76" s="152"/>
      <c r="R76" s="162"/>
      <c r="S76" s="152"/>
      <c r="T76" s="152"/>
      <c r="U76" s="162"/>
      <c r="V76" s="152"/>
      <c r="W76" s="162"/>
      <c r="X76" s="152" t="s">
        <v>182</v>
      </c>
      <c r="Y76" s="152">
        <v>308</v>
      </c>
      <c r="Z76" s="152">
        <f>10*Z33</f>
        <v>1.9</v>
      </c>
      <c r="AA76" s="152">
        <v>358</v>
      </c>
      <c r="AB76" s="153">
        <f>10*AB33</f>
        <v>1.9</v>
      </c>
      <c r="AC76" s="36" t="s">
        <v>21</v>
      </c>
      <c r="AD76" s="3">
        <v>67</v>
      </c>
      <c r="AE76" s="50">
        <f t="shared" si="2"/>
        <v>1.2727356875086779</v>
      </c>
      <c r="AF76" s="3">
        <v>168</v>
      </c>
      <c r="AG76" s="50">
        <f t="shared" si="2"/>
        <v>1.4497889751602824</v>
      </c>
      <c r="AH76" s="152"/>
      <c r="AI76" s="159"/>
      <c r="AJ76" s="167"/>
      <c r="AK76" s="159"/>
      <c r="AL76" s="167"/>
      <c r="AM76" s="158"/>
      <c r="AN76" s="152"/>
      <c r="AO76" s="163"/>
      <c r="AP76" s="6"/>
      <c r="AQ76" s="6"/>
      <c r="AR76" s="6"/>
      <c r="AS76" s="6"/>
    </row>
    <row r="77" spans="1:45" x14ac:dyDescent="0.3">
      <c r="D77" s="164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62"/>
      <c r="Q77" s="152"/>
      <c r="R77" s="162"/>
      <c r="S77" s="152" t="s">
        <v>203</v>
      </c>
      <c r="T77" s="152">
        <v>192</v>
      </c>
      <c r="U77" s="162">
        <f>10*U13</f>
        <v>0</v>
      </c>
      <c r="V77" s="152">
        <v>193</v>
      </c>
      <c r="W77" s="162">
        <f>10*W13</f>
        <v>0</v>
      </c>
      <c r="X77" s="152"/>
      <c r="Y77" s="152"/>
      <c r="Z77" s="152"/>
      <c r="AA77" s="152"/>
      <c r="AB77" s="153"/>
      <c r="AC77" s="36" t="s">
        <v>22</v>
      </c>
      <c r="AD77" s="3">
        <v>73</v>
      </c>
      <c r="AE77" s="50">
        <f t="shared" si="2"/>
        <v>1.4657962092254959</v>
      </c>
      <c r="AF77" s="3">
        <v>136</v>
      </c>
      <c r="AG77" s="50">
        <f t="shared" si="2"/>
        <v>1.5926863841241021</v>
      </c>
      <c r="AH77" s="158" t="s">
        <v>209</v>
      </c>
      <c r="AI77" s="159">
        <v>149</v>
      </c>
      <c r="AJ77" s="167">
        <f>10*AJ55</f>
        <v>0</v>
      </c>
      <c r="AK77" s="159">
        <v>200</v>
      </c>
      <c r="AL77" s="167">
        <f>10*AL55</f>
        <v>0</v>
      </c>
      <c r="AM77" s="152" t="s">
        <v>209</v>
      </c>
      <c r="AN77" s="152">
        <v>749</v>
      </c>
      <c r="AO77" s="163">
        <f>10*AO34</f>
        <v>1.6253555465258023</v>
      </c>
      <c r="AP77" s="6"/>
      <c r="AQ77" s="6"/>
      <c r="AR77" s="6"/>
      <c r="AS77" s="6"/>
    </row>
    <row r="78" spans="1:45" x14ac:dyDescent="0.3">
      <c r="D78" s="164" t="s">
        <v>221</v>
      </c>
      <c r="E78" s="152">
        <v>292</v>
      </c>
      <c r="F78" s="152">
        <v>1.8</v>
      </c>
      <c r="G78" s="152">
        <v>322</v>
      </c>
      <c r="H78" s="152">
        <v>1.9</v>
      </c>
      <c r="I78" s="152"/>
      <c r="J78" s="152"/>
      <c r="K78" s="152"/>
      <c r="L78" s="152"/>
      <c r="M78" s="152"/>
      <c r="N78" s="152"/>
      <c r="O78" s="152"/>
      <c r="P78" s="162"/>
      <c r="Q78" s="152"/>
      <c r="R78" s="162"/>
      <c r="S78" s="152"/>
      <c r="T78" s="152"/>
      <c r="U78" s="162"/>
      <c r="V78" s="152"/>
      <c r="W78" s="162"/>
      <c r="X78" s="152"/>
      <c r="Y78" s="152"/>
      <c r="Z78" s="152"/>
      <c r="AA78" s="152"/>
      <c r="AB78" s="153"/>
      <c r="AC78" s="36" t="s">
        <v>23</v>
      </c>
      <c r="AD78" s="3">
        <v>75</v>
      </c>
      <c r="AE78" s="50">
        <f t="shared" si="2"/>
        <v>1.2182939012207303</v>
      </c>
      <c r="AF78" s="3">
        <v>160</v>
      </c>
      <c r="AG78" s="50">
        <f t="shared" si="2"/>
        <v>1.4042971492767871</v>
      </c>
      <c r="AH78" s="158"/>
      <c r="AI78" s="159"/>
      <c r="AJ78" s="167"/>
      <c r="AK78" s="159"/>
      <c r="AL78" s="167"/>
      <c r="AM78" s="152"/>
      <c r="AN78" s="152"/>
      <c r="AO78" s="163"/>
      <c r="AP78" s="6"/>
      <c r="AQ78" s="6"/>
      <c r="AR78" s="6"/>
      <c r="AS78" s="6"/>
    </row>
    <row r="79" spans="1:45" x14ac:dyDescent="0.3">
      <c r="D79" s="164"/>
      <c r="E79" s="152"/>
      <c r="F79" s="152"/>
      <c r="G79" s="152"/>
      <c r="H79" s="152"/>
      <c r="I79" s="152"/>
      <c r="J79" s="152"/>
      <c r="K79" s="152"/>
      <c r="L79" s="152"/>
      <c r="M79" s="152"/>
      <c r="N79" s="152" t="s">
        <v>249</v>
      </c>
      <c r="O79" s="152">
        <v>151</v>
      </c>
      <c r="P79" s="162">
        <f>10*P36</f>
        <v>2.1806496040399406</v>
      </c>
      <c r="Q79" s="152">
        <v>167</v>
      </c>
      <c r="R79" s="162">
        <f>10*R36</f>
        <v>1.9276393831553975</v>
      </c>
      <c r="S79" s="152" t="s">
        <v>204</v>
      </c>
      <c r="T79" s="152">
        <v>217</v>
      </c>
      <c r="U79" s="162">
        <f>10*U15</f>
        <v>0</v>
      </c>
      <c r="V79" s="152">
        <v>164</v>
      </c>
      <c r="W79" s="162">
        <f>10*W15</f>
        <v>0</v>
      </c>
      <c r="X79" s="152"/>
      <c r="Y79" s="152"/>
      <c r="Z79" s="152"/>
      <c r="AA79" s="152"/>
      <c r="AB79" s="153"/>
      <c r="AC79" s="36" t="s">
        <v>24</v>
      </c>
      <c r="AD79" s="3">
        <v>85</v>
      </c>
      <c r="AE79" s="50">
        <f t="shared" si="2"/>
        <v>1.3573041471811262</v>
      </c>
      <c r="AF79" s="3">
        <v>187</v>
      </c>
      <c r="AG79" s="50">
        <f t="shared" si="2"/>
        <v>1.4634146341463414</v>
      </c>
      <c r="AH79" s="158"/>
      <c r="AI79" s="159"/>
      <c r="AJ79" s="167"/>
      <c r="AK79" s="159"/>
      <c r="AL79" s="167"/>
      <c r="AM79" s="152"/>
      <c r="AN79" s="152"/>
      <c r="AO79" s="163"/>
      <c r="AP79" s="6"/>
      <c r="AQ79" s="6"/>
      <c r="AR79" s="6"/>
      <c r="AS79" s="6"/>
    </row>
    <row r="80" spans="1:45" x14ac:dyDescent="0.3">
      <c r="D80" s="164" t="s">
        <v>210</v>
      </c>
      <c r="E80" s="152">
        <v>262</v>
      </c>
      <c r="F80" s="152">
        <v>1.8</v>
      </c>
      <c r="G80" s="152">
        <v>262</v>
      </c>
      <c r="H80" s="152">
        <v>1.9</v>
      </c>
      <c r="I80" s="152" t="s">
        <v>183</v>
      </c>
      <c r="J80" s="152">
        <v>204</v>
      </c>
      <c r="K80" s="152">
        <f>10*K37</f>
        <v>2.1</v>
      </c>
      <c r="L80" s="152">
        <v>247</v>
      </c>
      <c r="M80" s="152">
        <f>10*M37</f>
        <v>2.3000000000000003</v>
      </c>
      <c r="N80" s="152"/>
      <c r="O80" s="152"/>
      <c r="P80" s="162"/>
      <c r="Q80" s="152"/>
      <c r="R80" s="162"/>
      <c r="S80" s="152"/>
      <c r="T80" s="152"/>
      <c r="U80" s="162"/>
      <c r="V80" s="152"/>
      <c r="W80" s="162"/>
      <c r="X80" s="152" t="s">
        <v>193</v>
      </c>
      <c r="Y80" s="152">
        <v>169</v>
      </c>
      <c r="Z80" s="152">
        <f>10*Z37</f>
        <v>1.7999999999999998</v>
      </c>
      <c r="AA80" s="152">
        <v>198</v>
      </c>
      <c r="AB80" s="153">
        <f>10*AB37</f>
        <v>2</v>
      </c>
      <c r="AC80" s="36" t="s">
        <v>25</v>
      </c>
      <c r="AD80" s="3">
        <v>83</v>
      </c>
      <c r="AE80" s="50">
        <f t="shared" si="2"/>
        <v>1.4116680783347451</v>
      </c>
      <c r="AF80" s="3">
        <v>194</v>
      </c>
      <c r="AG80" s="50">
        <f t="shared" si="2"/>
        <v>1.5903813734533543</v>
      </c>
      <c r="AM80" s="152" t="s">
        <v>210</v>
      </c>
      <c r="AN80" s="152">
        <v>300</v>
      </c>
      <c r="AO80" s="163">
        <f>10*AO37</f>
        <v>1.642281277993431</v>
      </c>
      <c r="AP80" s="6"/>
      <c r="AQ80" s="6"/>
      <c r="AR80" s="6"/>
      <c r="AS80" s="6"/>
    </row>
    <row r="81" spans="1:45" x14ac:dyDescent="0.3">
      <c r="D81" s="164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62"/>
      <c r="Q81" s="152"/>
      <c r="R81" s="162"/>
      <c r="S81" s="3"/>
      <c r="T81" s="3"/>
      <c r="U81" s="3"/>
      <c r="V81" s="3"/>
      <c r="W81" s="3"/>
      <c r="X81" s="152"/>
      <c r="Y81" s="152"/>
      <c r="Z81" s="152"/>
      <c r="AA81" s="152"/>
      <c r="AB81" s="153"/>
      <c r="AC81" s="36" t="s">
        <v>26</v>
      </c>
      <c r="AD81" s="3">
        <v>74</v>
      </c>
      <c r="AE81" s="50">
        <f t="shared" si="2"/>
        <v>1.453449961681774</v>
      </c>
      <c r="AF81" s="3">
        <v>147</v>
      </c>
      <c r="AG81" s="50">
        <f t="shared" si="2"/>
        <v>1.4427151899875565</v>
      </c>
      <c r="AM81" s="152"/>
      <c r="AN81" s="152"/>
      <c r="AO81" s="163"/>
      <c r="AP81" s="6"/>
      <c r="AQ81" s="6"/>
      <c r="AR81" s="6"/>
      <c r="AS81" s="6"/>
    </row>
    <row r="82" spans="1:45" x14ac:dyDescent="0.3">
      <c r="A82" s="53" t="s">
        <v>34</v>
      </c>
      <c r="B82" s="16"/>
      <c r="C82" s="16"/>
      <c r="D82" s="16"/>
      <c r="E82" s="16">
        <v>1464</v>
      </c>
      <c r="F82" s="16">
        <v>1.8</v>
      </c>
      <c r="G82" s="16">
        <v>1552</v>
      </c>
      <c r="H82" s="16">
        <v>1.9</v>
      </c>
      <c r="I82" s="16"/>
      <c r="J82" s="16">
        <v>780</v>
      </c>
      <c r="K82" s="16">
        <f>10*K39</f>
        <v>2.2000000000000002</v>
      </c>
      <c r="L82" s="16">
        <v>875</v>
      </c>
      <c r="M82" s="16">
        <f>10*M39</f>
        <v>2.3000000000000003</v>
      </c>
      <c r="N82" s="16"/>
      <c r="O82" s="27">
        <v>632</v>
      </c>
      <c r="P82" s="28">
        <f>10*P39</f>
        <v>2.0102522866619759</v>
      </c>
      <c r="Q82" s="27">
        <v>680</v>
      </c>
      <c r="R82" s="28">
        <f>10*R39</f>
        <v>1.8895937373464706</v>
      </c>
      <c r="S82" s="16"/>
      <c r="T82" s="16"/>
      <c r="U82" s="28"/>
      <c r="V82" s="16"/>
      <c r="W82" s="28"/>
      <c r="X82" s="16"/>
      <c r="Y82" s="16">
        <v>792</v>
      </c>
      <c r="Z82" s="52">
        <f>10*Z39</f>
        <v>1.7999999999999998</v>
      </c>
      <c r="AA82" s="16">
        <v>1005</v>
      </c>
      <c r="AB82" s="52">
        <f>10*AB39</f>
        <v>1.9</v>
      </c>
      <c r="AC82" s="56"/>
      <c r="AD82" s="56">
        <f>SUM(AD71:AD81)</f>
        <v>907</v>
      </c>
      <c r="AE82" s="63">
        <f>(AD71*AE71+AD72*AE72+AD73*AE73+AD74*AE74+AD75*AE75+AD76*AE76+AD77*AE77+AD78*AE78+AD79*AE79+AD80*AE80+AD81*AE81)/SUM(AD71:AD81)</f>
        <v>1.3934074213613861</v>
      </c>
      <c r="AF82" s="56">
        <f>SUM(AF71:AF81)</f>
        <v>1806</v>
      </c>
      <c r="AG82" s="63">
        <f>(AF71*AG71+AF72*AG72+AF73*AG73+AF74*AG74+AF75*AG75+AF76*AG76+AF77*AG77+AF78*AG78+AF79*AG79+AF80*AG80+AF81*AG81)/SUM(AF71:AF81)</f>
        <v>1.4669920464011168</v>
      </c>
      <c r="AH82" s="16"/>
      <c r="AI82" s="16"/>
      <c r="AJ82" s="28"/>
      <c r="AK82" s="16"/>
      <c r="AL82" s="16"/>
      <c r="AM82" s="56"/>
      <c r="AN82" s="56">
        <v>1044</v>
      </c>
      <c r="AO82" s="63">
        <f>10*AO39</f>
        <v>1.4185945002182454</v>
      </c>
      <c r="AP82" s="52">
        <v>1469</v>
      </c>
      <c r="AQ82" s="52">
        <f>10*AQ39</f>
        <v>1.6824717038849801</v>
      </c>
      <c r="AR82" s="6" t="s">
        <v>213</v>
      </c>
      <c r="AS82" s="6"/>
    </row>
  </sheetData>
  <mergeCells count="438">
    <mergeCell ref="AH15:AH16"/>
    <mergeCell ref="AI15:AI16"/>
    <mergeCell ref="AJ15:AJ16"/>
    <mergeCell ref="AH8:AH9"/>
    <mergeCell ref="AI8:AI9"/>
    <mergeCell ref="AJ8:AJ9"/>
    <mergeCell ref="AH11:AH12"/>
    <mergeCell ref="AI11:AI12"/>
    <mergeCell ref="AJ11:AJ12"/>
    <mergeCell ref="AH13:AH14"/>
    <mergeCell ref="AI13:AI14"/>
    <mergeCell ref="AJ13:AJ14"/>
    <mergeCell ref="N57:N59"/>
    <mergeCell ref="O57:O59"/>
    <mergeCell ref="P57:P59"/>
    <mergeCell ref="Q57:Q59"/>
    <mergeCell ref="R57:R59"/>
    <mergeCell ref="N49:N50"/>
    <mergeCell ref="O49:O50"/>
    <mergeCell ref="P49:P50"/>
    <mergeCell ref="Q49:Q50"/>
    <mergeCell ref="R49:R50"/>
    <mergeCell ref="N51:N56"/>
    <mergeCell ref="O51:O56"/>
    <mergeCell ref="P51:P56"/>
    <mergeCell ref="Q51:Q56"/>
    <mergeCell ref="R51:R56"/>
    <mergeCell ref="N30:N35"/>
    <mergeCell ref="O30:O35"/>
    <mergeCell ref="P30:P35"/>
    <mergeCell ref="Q30:Q35"/>
    <mergeCell ref="R30:R35"/>
    <mergeCell ref="N36:N38"/>
    <mergeCell ref="O36:O38"/>
    <mergeCell ref="P36:P38"/>
    <mergeCell ref="Q36:Q38"/>
    <mergeCell ref="R36:R38"/>
    <mergeCell ref="N16:N18"/>
    <mergeCell ref="O16:O18"/>
    <mergeCell ref="P16:P18"/>
    <mergeCell ref="Q16:Q18"/>
    <mergeCell ref="R16:R18"/>
    <mergeCell ref="N28:N29"/>
    <mergeCell ref="O28:O29"/>
    <mergeCell ref="P28:P29"/>
    <mergeCell ref="Q28:Q29"/>
    <mergeCell ref="R28:R29"/>
    <mergeCell ref="N8:N9"/>
    <mergeCell ref="O8:O9"/>
    <mergeCell ref="P8:P9"/>
    <mergeCell ref="Q8:Q9"/>
    <mergeCell ref="R8:R9"/>
    <mergeCell ref="N10:N15"/>
    <mergeCell ref="O10:O15"/>
    <mergeCell ref="P10:P15"/>
    <mergeCell ref="Q10:Q15"/>
    <mergeCell ref="R10:R15"/>
    <mergeCell ref="I80:I81"/>
    <mergeCell ref="J80:J81"/>
    <mergeCell ref="K80:K81"/>
    <mergeCell ref="L80:L81"/>
    <mergeCell ref="M80:M81"/>
    <mergeCell ref="X80:X81"/>
    <mergeCell ref="Y80:Y81"/>
    <mergeCell ref="Z80:Z81"/>
    <mergeCell ref="AA80:AA81"/>
    <mergeCell ref="AH77:AH79"/>
    <mergeCell ref="AI77:AI79"/>
    <mergeCell ref="AJ77:AJ79"/>
    <mergeCell ref="AK77:AK79"/>
    <mergeCell ref="AL77:AL79"/>
    <mergeCell ref="AM77:AM79"/>
    <mergeCell ref="AN77:AN79"/>
    <mergeCell ref="AO77:AO79"/>
    <mergeCell ref="N79:N81"/>
    <mergeCell ref="O79:O81"/>
    <mergeCell ref="P79:P81"/>
    <mergeCell ref="Q79:Q81"/>
    <mergeCell ref="R79:R81"/>
    <mergeCell ref="S79:S80"/>
    <mergeCell ref="T79:T80"/>
    <mergeCell ref="U79:U80"/>
    <mergeCell ref="V79:V80"/>
    <mergeCell ref="W79:W80"/>
    <mergeCell ref="AB80:AB81"/>
    <mergeCell ref="AM80:AM81"/>
    <mergeCell ref="AN80:AN81"/>
    <mergeCell ref="AO80:AO81"/>
    <mergeCell ref="X76:X79"/>
    <mergeCell ref="Y76:Y79"/>
    <mergeCell ref="Z76:Z79"/>
    <mergeCell ref="AA76:AA79"/>
    <mergeCell ref="AB76:AB79"/>
    <mergeCell ref="S77:S78"/>
    <mergeCell ref="T77:T78"/>
    <mergeCell ref="U77:U78"/>
    <mergeCell ref="V77:V78"/>
    <mergeCell ref="W77:W78"/>
    <mergeCell ref="S75:S76"/>
    <mergeCell ref="T75:T76"/>
    <mergeCell ref="U75:U76"/>
    <mergeCell ref="V75:V76"/>
    <mergeCell ref="W75:W76"/>
    <mergeCell ref="X73:X75"/>
    <mergeCell ref="Y73:Y75"/>
    <mergeCell ref="Z73:Z75"/>
    <mergeCell ref="AA73:AA75"/>
    <mergeCell ref="I76:I79"/>
    <mergeCell ref="J76:J79"/>
    <mergeCell ref="K76:K79"/>
    <mergeCell ref="L76:L79"/>
    <mergeCell ref="M76:M79"/>
    <mergeCell ref="AB73:AB75"/>
    <mergeCell ref="AH74:AH76"/>
    <mergeCell ref="AI74:AI76"/>
    <mergeCell ref="AJ74:AJ76"/>
    <mergeCell ref="I72:I75"/>
    <mergeCell ref="J72:J75"/>
    <mergeCell ref="K72:K75"/>
    <mergeCell ref="L72:L75"/>
    <mergeCell ref="M72:M75"/>
    <mergeCell ref="N73:N78"/>
    <mergeCell ref="O73:O78"/>
    <mergeCell ref="P73:P78"/>
    <mergeCell ref="Q73:Q78"/>
    <mergeCell ref="R73:R78"/>
    <mergeCell ref="S73:S74"/>
    <mergeCell ref="T73:T74"/>
    <mergeCell ref="U73:U74"/>
    <mergeCell ref="V73:V74"/>
    <mergeCell ref="W73:W74"/>
    <mergeCell ref="AK74:AK76"/>
    <mergeCell ref="AL74:AL76"/>
    <mergeCell ref="AM74:AM76"/>
    <mergeCell ref="AN74:AN76"/>
    <mergeCell ref="AO74:AO76"/>
    <mergeCell ref="AK71:AK73"/>
    <mergeCell ref="AL71:AL73"/>
    <mergeCell ref="AM71:AM73"/>
    <mergeCell ref="AN71:AN73"/>
    <mergeCell ref="AO71:AO73"/>
    <mergeCell ref="D80:D81"/>
    <mergeCell ref="E80:E81"/>
    <mergeCell ref="F80:F81"/>
    <mergeCell ref="G80:G81"/>
    <mergeCell ref="H80:H81"/>
    <mergeCell ref="AP67:AP69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Y71:Y72"/>
    <mergeCell ref="Z71:Z72"/>
    <mergeCell ref="AA71:AA72"/>
    <mergeCell ref="AB71:AB72"/>
    <mergeCell ref="AH71:AH73"/>
    <mergeCell ref="AI71:AI73"/>
    <mergeCell ref="AJ71:AJ73"/>
    <mergeCell ref="D76:D77"/>
    <mergeCell ref="E76:E77"/>
    <mergeCell ref="F76:F77"/>
    <mergeCell ref="G76:G77"/>
    <mergeCell ref="H76:H77"/>
    <mergeCell ref="D78:D79"/>
    <mergeCell ref="E78:E79"/>
    <mergeCell ref="F78:F79"/>
    <mergeCell ref="G78:G79"/>
    <mergeCell ref="H78:H79"/>
    <mergeCell ref="D72:D73"/>
    <mergeCell ref="E72:E73"/>
    <mergeCell ref="F72:F73"/>
    <mergeCell ref="G72:G73"/>
    <mergeCell ref="H72:H73"/>
    <mergeCell ref="D74:D75"/>
    <mergeCell ref="E74:E75"/>
    <mergeCell ref="F74:F75"/>
    <mergeCell ref="G74:G75"/>
    <mergeCell ref="H74:H75"/>
    <mergeCell ref="G13:G14"/>
    <mergeCell ref="H13:H14"/>
    <mergeCell ref="D15:D16"/>
    <mergeCell ref="E15:E16"/>
    <mergeCell ref="F15:F16"/>
    <mergeCell ref="G15:G16"/>
    <mergeCell ref="H15:H16"/>
    <mergeCell ref="D17:D18"/>
    <mergeCell ref="E17:E18"/>
    <mergeCell ref="F17:F18"/>
    <mergeCell ref="G17:G18"/>
    <mergeCell ref="H17:H18"/>
    <mergeCell ref="AP4:AP6"/>
    <mergeCell ref="AP24:AP26"/>
    <mergeCell ref="AP45:AP47"/>
    <mergeCell ref="D64:H64"/>
    <mergeCell ref="I64:M64"/>
    <mergeCell ref="N64:R64"/>
    <mergeCell ref="S64:W64"/>
    <mergeCell ref="X64:AB64"/>
    <mergeCell ref="AC64:AG64"/>
    <mergeCell ref="AH64:AL64"/>
    <mergeCell ref="AM64:AQ64"/>
    <mergeCell ref="D9:D10"/>
    <mergeCell ref="E9:E10"/>
    <mergeCell ref="F9:F10"/>
    <mergeCell ref="G9:G10"/>
    <mergeCell ref="H9:H10"/>
    <mergeCell ref="D11:D12"/>
    <mergeCell ref="E11:E12"/>
    <mergeCell ref="F11:F12"/>
    <mergeCell ref="G11:G12"/>
    <mergeCell ref="H11:H12"/>
    <mergeCell ref="D13:D14"/>
    <mergeCell ref="E13:E14"/>
    <mergeCell ref="F13:F14"/>
    <mergeCell ref="AM52:AM54"/>
    <mergeCell ref="AN52:AN54"/>
    <mergeCell ref="AO52:AO54"/>
    <mergeCell ref="AM55:AM57"/>
    <mergeCell ref="AN55:AN57"/>
    <mergeCell ref="AO55:AO57"/>
    <mergeCell ref="AM58:AM59"/>
    <mergeCell ref="AN58:AN59"/>
    <mergeCell ref="AO58:AO59"/>
    <mergeCell ref="AM34:AM36"/>
    <mergeCell ref="AN34:AN36"/>
    <mergeCell ref="AO34:AO36"/>
    <mergeCell ref="AM37:AM38"/>
    <mergeCell ref="AN37:AN38"/>
    <mergeCell ref="AO37:AO38"/>
    <mergeCell ref="AM49:AM51"/>
    <mergeCell ref="AN49:AN51"/>
    <mergeCell ref="AO49:AO51"/>
    <mergeCell ref="AM17:AM18"/>
    <mergeCell ref="AN17:AN18"/>
    <mergeCell ref="AO17:AO18"/>
    <mergeCell ref="AM28:AM30"/>
    <mergeCell ref="AN28:AN30"/>
    <mergeCell ref="AO28:AO30"/>
    <mergeCell ref="AM31:AM33"/>
    <mergeCell ref="AN31:AN33"/>
    <mergeCell ref="AO31:AO33"/>
    <mergeCell ref="AM8:AM10"/>
    <mergeCell ref="AN8:AN10"/>
    <mergeCell ref="AO8:AO10"/>
    <mergeCell ref="AM11:AM13"/>
    <mergeCell ref="AN11:AN13"/>
    <mergeCell ref="AO11:AO13"/>
    <mergeCell ref="AM14:AM16"/>
    <mergeCell ref="AN14:AN16"/>
    <mergeCell ref="AO14:AO16"/>
    <mergeCell ref="S34:S35"/>
    <mergeCell ref="T34:T35"/>
    <mergeCell ref="U34:U35"/>
    <mergeCell ref="V34:V35"/>
    <mergeCell ref="W34:W35"/>
    <mergeCell ref="S36:S37"/>
    <mergeCell ref="T36:T37"/>
    <mergeCell ref="U36:U37"/>
    <mergeCell ref="V36:V37"/>
    <mergeCell ref="W36:W37"/>
    <mergeCell ref="S30:S31"/>
    <mergeCell ref="T30:T31"/>
    <mergeCell ref="U30:U31"/>
    <mergeCell ref="V30:V31"/>
    <mergeCell ref="W30:W31"/>
    <mergeCell ref="S32:S33"/>
    <mergeCell ref="T32:T33"/>
    <mergeCell ref="U32:U33"/>
    <mergeCell ref="V32:V33"/>
    <mergeCell ref="W32:W33"/>
    <mergeCell ref="S16:S17"/>
    <mergeCell ref="T16:T17"/>
    <mergeCell ref="U16:U17"/>
    <mergeCell ref="V16:V17"/>
    <mergeCell ref="W16:W17"/>
    <mergeCell ref="S28:S29"/>
    <mergeCell ref="T28:T29"/>
    <mergeCell ref="U28:U29"/>
    <mergeCell ref="V28:V29"/>
    <mergeCell ref="W28:W29"/>
    <mergeCell ref="S12:S13"/>
    <mergeCell ref="T12:T13"/>
    <mergeCell ref="U12:U13"/>
    <mergeCell ref="V12:V13"/>
    <mergeCell ref="W12:W13"/>
    <mergeCell ref="S14:S15"/>
    <mergeCell ref="T14:T15"/>
    <mergeCell ref="U14:U15"/>
    <mergeCell ref="V14:V15"/>
    <mergeCell ref="W14:W15"/>
    <mergeCell ref="S8:S9"/>
    <mergeCell ref="T8:T9"/>
    <mergeCell ref="U8:U9"/>
    <mergeCell ref="V8:V9"/>
    <mergeCell ref="W8:W9"/>
    <mergeCell ref="S10:S11"/>
    <mergeCell ref="T10:T11"/>
    <mergeCell ref="U10:U11"/>
    <mergeCell ref="V10:V11"/>
    <mergeCell ref="W10:W11"/>
    <mergeCell ref="Y54:Y57"/>
    <mergeCell ref="Z54:Z57"/>
    <mergeCell ref="AA54:AA57"/>
    <mergeCell ref="AB54:AB57"/>
    <mergeCell ref="X58:X59"/>
    <mergeCell ref="Y58:Y59"/>
    <mergeCell ref="Z58:Z59"/>
    <mergeCell ref="AA58:AA59"/>
    <mergeCell ref="AB58:AB59"/>
    <mergeCell ref="X33:X36"/>
    <mergeCell ref="Y33:Y36"/>
    <mergeCell ref="Z33:Z36"/>
    <mergeCell ref="AA33:AA36"/>
    <mergeCell ref="AB33:AB36"/>
    <mergeCell ref="X37:X38"/>
    <mergeCell ref="Y37:Y38"/>
    <mergeCell ref="Z37:Z38"/>
    <mergeCell ref="AA37:AA38"/>
    <mergeCell ref="AB37:AB38"/>
    <mergeCell ref="X28:X29"/>
    <mergeCell ref="Y28:Y29"/>
    <mergeCell ref="Z28:Z29"/>
    <mergeCell ref="AA28:AA29"/>
    <mergeCell ref="AB28:AB29"/>
    <mergeCell ref="X30:X32"/>
    <mergeCell ref="Y30:Y32"/>
    <mergeCell ref="Z30:Z32"/>
    <mergeCell ref="AA30:AA32"/>
    <mergeCell ref="AB30:AB32"/>
    <mergeCell ref="X13:X16"/>
    <mergeCell ref="Y13:Y16"/>
    <mergeCell ref="Z13:Z16"/>
    <mergeCell ref="AA13:AA16"/>
    <mergeCell ref="AB13:AB16"/>
    <mergeCell ref="X17:X18"/>
    <mergeCell ref="Y17:Y18"/>
    <mergeCell ref="Z17:Z18"/>
    <mergeCell ref="AA17:AA18"/>
    <mergeCell ref="AB17:AB18"/>
    <mergeCell ref="X8:X9"/>
    <mergeCell ref="Y8:Y9"/>
    <mergeCell ref="Z8:Z9"/>
    <mergeCell ref="AA8:AA9"/>
    <mergeCell ref="AB8:AB9"/>
    <mergeCell ref="X10:X12"/>
    <mergeCell ref="Y10:Y12"/>
    <mergeCell ref="Z10:Z12"/>
    <mergeCell ref="AA10:AA12"/>
    <mergeCell ref="AB10:AB12"/>
    <mergeCell ref="M9:M12"/>
    <mergeCell ref="M13:M16"/>
    <mergeCell ref="M17:M18"/>
    <mergeCell ref="K17:K18"/>
    <mergeCell ref="K13:K16"/>
    <mergeCell ref="K9:K12"/>
    <mergeCell ref="I54:I57"/>
    <mergeCell ref="J54:J57"/>
    <mergeCell ref="K54:K57"/>
    <mergeCell ref="L54:L57"/>
    <mergeCell ref="M54:M57"/>
    <mergeCell ref="M29:M32"/>
    <mergeCell ref="I33:I36"/>
    <mergeCell ref="J33:J36"/>
    <mergeCell ref="K33:K36"/>
    <mergeCell ref="L33:L36"/>
    <mergeCell ref="M33:M36"/>
    <mergeCell ref="I17:I18"/>
    <mergeCell ref="J17:J18"/>
    <mergeCell ref="L17:L18"/>
    <mergeCell ref="I29:I32"/>
    <mergeCell ref="J29:J32"/>
    <mergeCell ref="K29:K32"/>
    <mergeCell ref="L29:L32"/>
    <mergeCell ref="I37:I38"/>
    <mergeCell ref="J37:J38"/>
    <mergeCell ref="K37:K38"/>
    <mergeCell ref="L37:L38"/>
    <mergeCell ref="M37:M38"/>
    <mergeCell ref="I50:I53"/>
    <mergeCell ref="J50:J53"/>
    <mergeCell ref="K50:K53"/>
    <mergeCell ref="L50:L53"/>
    <mergeCell ref="M50:M53"/>
    <mergeCell ref="D42:H42"/>
    <mergeCell ref="I42:M42"/>
    <mergeCell ref="N42:R42"/>
    <mergeCell ref="S42:W42"/>
    <mergeCell ref="X42:AB42"/>
    <mergeCell ref="AC42:AG42"/>
    <mergeCell ref="AH42:AL42"/>
    <mergeCell ref="AM42:AQ42"/>
    <mergeCell ref="I58:I59"/>
    <mergeCell ref="J58:J59"/>
    <mergeCell ref="K58:K59"/>
    <mergeCell ref="L58:L59"/>
    <mergeCell ref="M58:M59"/>
    <mergeCell ref="X49:X50"/>
    <mergeCell ref="Y49:Y50"/>
    <mergeCell ref="Z49:Z50"/>
    <mergeCell ref="AA49:AA50"/>
    <mergeCell ref="AB49:AB50"/>
    <mergeCell ref="X51:X53"/>
    <mergeCell ref="Y51:Y53"/>
    <mergeCell ref="Z51:Z53"/>
    <mergeCell ref="AA51:AA53"/>
    <mergeCell ref="AB51:AB53"/>
    <mergeCell ref="X54:X57"/>
    <mergeCell ref="AC1:AG1"/>
    <mergeCell ref="AH1:AL1"/>
    <mergeCell ref="AM1:AQ1"/>
    <mergeCell ref="C6:C18"/>
    <mergeCell ref="D21:H21"/>
    <mergeCell ref="I21:M21"/>
    <mergeCell ref="N21:R21"/>
    <mergeCell ref="S21:W21"/>
    <mergeCell ref="X21:AB21"/>
    <mergeCell ref="AC21:AG21"/>
    <mergeCell ref="B1:C1"/>
    <mergeCell ref="D1:H1"/>
    <mergeCell ref="I1:M1"/>
    <mergeCell ref="N1:R1"/>
    <mergeCell ref="S1:W1"/>
    <mergeCell ref="X1:AB1"/>
    <mergeCell ref="I9:I12"/>
    <mergeCell ref="J9:J12"/>
    <mergeCell ref="L9:L12"/>
    <mergeCell ref="I13:I16"/>
    <mergeCell ref="J13:J16"/>
    <mergeCell ref="L13:L16"/>
    <mergeCell ref="AH21:AL21"/>
    <mergeCell ref="AM21:AQ21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S82"/>
  <sheetViews>
    <sheetView workbookViewId="0">
      <pane xSplit="3" ySplit="2" topLeftCell="X3" activePane="bottomRight" state="frozen"/>
      <selection activeCell="A3" sqref="A3"/>
      <selection pane="topRight" activeCell="A3" sqref="A3"/>
      <selection pane="bottomLeft" activeCell="A3" sqref="A3"/>
      <selection pane="bottomRight" activeCell="AI10" sqref="AI10"/>
    </sheetView>
  </sheetViews>
  <sheetFormatPr defaultColWidth="8.77734375" defaultRowHeight="14.4" x14ac:dyDescent="0.3"/>
  <cols>
    <col min="1" max="1" width="9.77734375" customWidth="1"/>
    <col min="2" max="2" width="7.77734375" customWidth="1"/>
    <col min="3" max="3" width="12.44140625" customWidth="1"/>
    <col min="4" max="4" width="6.44140625" bestFit="1" customWidth="1"/>
    <col min="5" max="7" width="5" bestFit="1" customWidth="1"/>
    <col min="8" max="8" width="8" bestFit="1" customWidth="1"/>
    <col min="9" max="9" width="6.44140625" bestFit="1" customWidth="1"/>
    <col min="10" max="10" width="4" bestFit="1" customWidth="1"/>
    <col min="11" max="11" width="5" bestFit="1" customWidth="1"/>
    <col min="12" max="12" width="4" bestFit="1" customWidth="1"/>
    <col min="13" max="13" width="8" bestFit="1" customWidth="1"/>
    <col min="14" max="14" width="6.44140625" bestFit="1" customWidth="1"/>
    <col min="15" max="15" width="4" bestFit="1" customWidth="1"/>
    <col min="16" max="16" width="6.44140625" bestFit="1" customWidth="1"/>
    <col min="17" max="17" width="4" bestFit="1" customWidth="1"/>
    <col min="18" max="18" width="8" bestFit="1" customWidth="1"/>
    <col min="19" max="19" width="6.44140625" bestFit="1" customWidth="1"/>
    <col min="20" max="20" width="4" bestFit="1" customWidth="1"/>
    <col min="21" max="21" width="5" bestFit="1" customWidth="1"/>
    <col min="22" max="22" width="4" bestFit="1" customWidth="1"/>
    <col min="23" max="23" width="8" bestFit="1" customWidth="1"/>
    <col min="24" max="24" width="6.44140625" bestFit="1" customWidth="1"/>
    <col min="25" max="25" width="4" bestFit="1" customWidth="1"/>
    <col min="26" max="26" width="5.44140625" bestFit="1" customWidth="1"/>
    <col min="27" max="27" width="5" bestFit="1" customWidth="1"/>
    <col min="28" max="28" width="8" bestFit="1" customWidth="1"/>
    <col min="29" max="29" width="6.44140625" bestFit="1" customWidth="1"/>
    <col min="30" max="30" width="4" bestFit="1" customWidth="1"/>
    <col min="31" max="32" width="5" bestFit="1" customWidth="1"/>
    <col min="33" max="33" width="8" bestFit="1" customWidth="1"/>
    <col min="34" max="34" width="6.44140625" bestFit="1" customWidth="1"/>
    <col min="35" max="35" width="5.21875" customWidth="1"/>
    <col min="36" max="36" width="5" bestFit="1" customWidth="1"/>
    <col min="37" max="37" width="4.21875" customWidth="1"/>
    <col min="38" max="38" width="8" bestFit="1" customWidth="1"/>
    <col min="39" max="39" width="6.44140625" bestFit="1" customWidth="1"/>
    <col min="40" max="40" width="8.44140625" bestFit="1" customWidth="1"/>
    <col min="41" max="41" width="9" customWidth="1"/>
    <col min="42" max="42" width="5" bestFit="1" customWidth="1"/>
    <col min="43" max="43" width="8" bestFit="1" customWidth="1"/>
  </cols>
  <sheetData>
    <row r="1" spans="1:44" x14ac:dyDescent="0.3">
      <c r="A1" s="68" t="s">
        <v>89</v>
      </c>
      <c r="B1" s="152" t="s">
        <v>40</v>
      </c>
      <c r="C1" s="152"/>
      <c r="D1" s="152" t="s">
        <v>1</v>
      </c>
      <c r="E1" s="152"/>
      <c r="F1" s="152"/>
      <c r="G1" s="152"/>
      <c r="H1" s="152"/>
      <c r="I1" s="152" t="s">
        <v>2</v>
      </c>
      <c r="J1" s="152"/>
      <c r="K1" s="152"/>
      <c r="L1" s="152"/>
      <c r="M1" s="152"/>
      <c r="N1" s="152" t="s">
        <v>3</v>
      </c>
      <c r="O1" s="152"/>
      <c r="P1" s="152"/>
      <c r="Q1" s="152"/>
      <c r="R1" s="152"/>
      <c r="S1" s="152" t="s">
        <v>4</v>
      </c>
      <c r="T1" s="152"/>
      <c r="U1" s="152"/>
      <c r="V1" s="152"/>
      <c r="W1" s="152"/>
      <c r="X1" s="152" t="s">
        <v>5</v>
      </c>
      <c r="Y1" s="152"/>
      <c r="Z1" s="152"/>
      <c r="AA1" s="152"/>
      <c r="AB1" s="152"/>
      <c r="AC1" s="152" t="s">
        <v>6</v>
      </c>
      <c r="AD1" s="152"/>
      <c r="AE1" s="152"/>
      <c r="AF1" s="152"/>
      <c r="AG1" s="152"/>
      <c r="AH1" s="152" t="s">
        <v>7</v>
      </c>
      <c r="AI1" s="152"/>
      <c r="AJ1" s="152"/>
      <c r="AK1" s="152"/>
      <c r="AL1" s="152"/>
      <c r="AM1" s="152" t="s">
        <v>8</v>
      </c>
      <c r="AN1" s="152"/>
      <c r="AO1" s="152"/>
      <c r="AP1" s="152"/>
      <c r="AQ1" s="152"/>
    </row>
    <row r="2" spans="1:44" x14ac:dyDescent="0.3">
      <c r="A2" s="3"/>
      <c r="B2" s="3" t="s">
        <v>39</v>
      </c>
      <c r="C2" s="3" t="s">
        <v>38</v>
      </c>
      <c r="D2" s="55" t="s">
        <v>37</v>
      </c>
      <c r="E2" s="55" t="s">
        <v>11</v>
      </c>
      <c r="F2" s="55" t="s">
        <v>27</v>
      </c>
      <c r="G2" s="55" t="s">
        <v>11</v>
      </c>
      <c r="H2" s="55" t="s">
        <v>28</v>
      </c>
      <c r="I2" s="3" t="s">
        <v>37</v>
      </c>
      <c r="J2" s="3" t="s">
        <v>11</v>
      </c>
      <c r="K2" s="3" t="s">
        <v>27</v>
      </c>
      <c r="L2" s="3" t="s">
        <v>11</v>
      </c>
      <c r="M2" s="3" t="s">
        <v>28</v>
      </c>
      <c r="N2" s="3" t="s">
        <v>37</v>
      </c>
      <c r="O2" s="3" t="s">
        <v>11</v>
      </c>
      <c r="P2" s="3" t="s">
        <v>27</v>
      </c>
      <c r="Q2" s="3" t="s">
        <v>11</v>
      </c>
      <c r="R2" s="3" t="s">
        <v>28</v>
      </c>
      <c r="S2" s="3" t="s">
        <v>37</v>
      </c>
      <c r="T2" s="3" t="s">
        <v>11</v>
      </c>
      <c r="U2" s="3" t="s">
        <v>27</v>
      </c>
      <c r="V2" s="3" t="s">
        <v>11</v>
      </c>
      <c r="W2" s="3" t="s">
        <v>28</v>
      </c>
      <c r="X2" s="55" t="s">
        <v>37</v>
      </c>
      <c r="Y2" s="55" t="s">
        <v>11</v>
      </c>
      <c r="Z2" s="55" t="s">
        <v>27</v>
      </c>
      <c r="AA2" s="55" t="s">
        <v>11</v>
      </c>
      <c r="AB2" s="55" t="s">
        <v>28</v>
      </c>
      <c r="AC2" s="55" t="s">
        <v>37</v>
      </c>
      <c r="AD2" s="55" t="s">
        <v>11</v>
      </c>
      <c r="AE2" s="55" t="s">
        <v>27</v>
      </c>
      <c r="AF2" s="55" t="s">
        <v>11</v>
      </c>
      <c r="AG2" s="55" t="s">
        <v>28</v>
      </c>
      <c r="AH2" s="3" t="s">
        <v>37</v>
      </c>
      <c r="AI2" s="3" t="s">
        <v>11</v>
      </c>
      <c r="AJ2" s="3" t="s">
        <v>27</v>
      </c>
      <c r="AK2" s="3" t="s">
        <v>11</v>
      </c>
      <c r="AL2" s="3" t="s">
        <v>28</v>
      </c>
      <c r="AM2" s="55" t="s">
        <v>37</v>
      </c>
      <c r="AN2" s="55" t="s">
        <v>11</v>
      </c>
      <c r="AO2" s="55" t="s">
        <v>27</v>
      </c>
      <c r="AP2" s="55" t="s">
        <v>11</v>
      </c>
      <c r="AQ2" s="3" t="s">
        <v>28</v>
      </c>
    </row>
    <row r="3" spans="1:44" x14ac:dyDescent="0.3">
      <c r="B3" s="4" t="s">
        <v>12</v>
      </c>
      <c r="C3" t="s">
        <v>92</v>
      </c>
      <c r="D3" s="25" t="s">
        <v>222</v>
      </c>
      <c r="E3" s="3">
        <v>66</v>
      </c>
      <c r="F3" s="3">
        <v>21</v>
      </c>
      <c r="G3" s="3">
        <v>64</v>
      </c>
      <c r="H3" s="3">
        <v>18</v>
      </c>
      <c r="I3" s="102" t="s">
        <v>311</v>
      </c>
      <c r="J3" s="103">
        <v>239</v>
      </c>
      <c r="K3" s="103">
        <v>19.399999999999999</v>
      </c>
      <c r="L3" s="103">
        <v>228</v>
      </c>
      <c r="M3" s="103">
        <v>17.8</v>
      </c>
      <c r="X3" s="3"/>
      <c r="Y3" s="3"/>
      <c r="Z3" s="3"/>
      <c r="AA3" s="3"/>
      <c r="AB3" s="3"/>
      <c r="AC3" s="36" t="s">
        <v>12</v>
      </c>
      <c r="AD3" s="3">
        <v>277</v>
      </c>
      <c r="AE3" s="37">
        <v>17.399999999999999</v>
      </c>
      <c r="AF3" s="3">
        <v>302</v>
      </c>
      <c r="AG3" s="37">
        <v>16.600000000000001</v>
      </c>
      <c r="AM3" s="3"/>
      <c r="AN3" s="3" t="s">
        <v>212</v>
      </c>
      <c r="AO3" s="3" t="s">
        <v>211</v>
      </c>
      <c r="AP3" s="3" t="s">
        <v>217</v>
      </c>
    </row>
    <row r="4" spans="1:44" x14ac:dyDescent="0.3">
      <c r="B4" s="4" t="s">
        <v>13</v>
      </c>
      <c r="C4" t="s">
        <v>93</v>
      </c>
      <c r="D4" s="26" t="s">
        <v>223</v>
      </c>
      <c r="E4" s="3">
        <v>150</v>
      </c>
      <c r="F4" s="3">
        <v>23</v>
      </c>
      <c r="G4" s="3">
        <v>141</v>
      </c>
      <c r="H4" s="3">
        <v>22</v>
      </c>
      <c r="I4" s="104" t="s">
        <v>312</v>
      </c>
      <c r="J4" s="105">
        <v>184</v>
      </c>
      <c r="K4" s="105">
        <v>21.3</v>
      </c>
      <c r="L4" s="105">
        <v>164</v>
      </c>
      <c r="M4" s="105">
        <v>19.2</v>
      </c>
      <c r="X4" s="31" t="s">
        <v>196</v>
      </c>
      <c r="Y4" s="3">
        <v>490</v>
      </c>
      <c r="Z4" s="3">
        <v>35</v>
      </c>
      <c r="AA4" s="3">
        <v>559</v>
      </c>
      <c r="AB4" s="3">
        <v>32</v>
      </c>
      <c r="AC4" s="36" t="s">
        <v>13</v>
      </c>
      <c r="AD4" s="3">
        <v>168</v>
      </c>
      <c r="AE4" s="37">
        <v>23.7</v>
      </c>
      <c r="AF4" s="3">
        <v>179</v>
      </c>
      <c r="AG4" s="37">
        <v>19.600000000000001</v>
      </c>
      <c r="AM4" s="39" t="s">
        <v>214</v>
      </c>
      <c r="AN4" s="3">
        <v>1503</v>
      </c>
      <c r="AO4" s="37">
        <v>11.1</v>
      </c>
      <c r="AP4" s="162">
        <v>13.07</v>
      </c>
      <c r="AQ4" s="5"/>
    </row>
    <row r="5" spans="1:44" x14ac:dyDescent="0.3">
      <c r="B5" s="4" t="s">
        <v>14</v>
      </c>
      <c r="C5" s="10" t="s">
        <v>141</v>
      </c>
      <c r="D5" s="26" t="s">
        <v>224</v>
      </c>
      <c r="E5" s="3">
        <v>134</v>
      </c>
      <c r="F5" s="3">
        <v>28</v>
      </c>
      <c r="G5" s="3">
        <v>135</v>
      </c>
      <c r="H5" s="3">
        <v>23</v>
      </c>
      <c r="X5" s="32" t="s">
        <v>198</v>
      </c>
      <c r="Y5" s="33">
        <v>476</v>
      </c>
      <c r="Z5" s="33">
        <v>43</v>
      </c>
      <c r="AA5" s="33">
        <v>574</v>
      </c>
      <c r="AB5" s="33">
        <v>33</v>
      </c>
      <c r="AC5" s="36" t="s">
        <v>14</v>
      </c>
      <c r="AD5" s="3">
        <v>93</v>
      </c>
      <c r="AE5" s="37">
        <v>26.3</v>
      </c>
      <c r="AF5" s="3">
        <v>89</v>
      </c>
      <c r="AG5" s="37">
        <v>19.399999999999999</v>
      </c>
      <c r="AM5" s="40" t="s">
        <v>215</v>
      </c>
      <c r="AN5" s="3">
        <v>1620</v>
      </c>
      <c r="AO5" s="37">
        <v>13.15</v>
      </c>
      <c r="AP5" s="162"/>
      <c r="AQ5" s="5"/>
    </row>
    <row r="6" spans="1:44" x14ac:dyDescent="0.3">
      <c r="B6" s="4" t="s">
        <v>45</v>
      </c>
      <c r="C6" s="183" t="s">
        <v>94</v>
      </c>
      <c r="D6" s="26" t="s">
        <v>225</v>
      </c>
      <c r="E6" s="3">
        <v>117</v>
      </c>
      <c r="F6" s="3">
        <v>32</v>
      </c>
      <c r="G6" s="3">
        <v>123</v>
      </c>
      <c r="H6" s="3">
        <v>22</v>
      </c>
      <c r="X6" s="32" t="s">
        <v>197</v>
      </c>
      <c r="Y6" s="3">
        <v>423</v>
      </c>
      <c r="Z6" s="3">
        <v>48</v>
      </c>
      <c r="AA6" s="3">
        <v>577</v>
      </c>
      <c r="AB6" s="3">
        <v>35</v>
      </c>
      <c r="AC6" s="36" t="s">
        <v>15</v>
      </c>
      <c r="AD6" s="3">
        <v>80</v>
      </c>
      <c r="AE6" s="37">
        <v>31</v>
      </c>
      <c r="AF6" s="3">
        <v>117</v>
      </c>
      <c r="AG6" s="37">
        <v>20.399999999999999</v>
      </c>
      <c r="AM6" s="3" t="s">
        <v>216</v>
      </c>
      <c r="AN6" s="3">
        <v>1500</v>
      </c>
      <c r="AO6" s="37">
        <v>14.95</v>
      </c>
      <c r="AP6" s="162"/>
      <c r="AQ6" s="12"/>
      <c r="AR6" s="8"/>
    </row>
    <row r="7" spans="1:44" x14ac:dyDescent="0.3">
      <c r="B7" s="4"/>
      <c r="C7" s="183"/>
      <c r="D7" s="26"/>
      <c r="E7" s="3"/>
      <c r="F7" s="3"/>
      <c r="G7" s="3"/>
      <c r="H7" s="3"/>
      <c r="X7" s="38"/>
      <c r="Y7" s="3"/>
      <c r="Z7" s="3"/>
      <c r="AA7" s="3"/>
      <c r="AB7" s="3"/>
      <c r="AC7" s="36"/>
      <c r="AD7" s="3"/>
      <c r="AE7" s="37"/>
      <c r="AF7" s="3"/>
      <c r="AG7" s="37"/>
      <c r="AM7" s="3"/>
      <c r="AN7" s="3" t="s">
        <v>212</v>
      </c>
      <c r="AO7" s="3" t="s">
        <v>211</v>
      </c>
      <c r="AP7" s="3"/>
    </row>
    <row r="8" spans="1:44" x14ac:dyDescent="0.3">
      <c r="C8" s="183"/>
      <c r="D8" s="26" t="s">
        <v>226</v>
      </c>
      <c r="E8" s="3">
        <v>170</v>
      </c>
      <c r="F8" s="3">
        <v>37</v>
      </c>
      <c r="G8" s="3">
        <v>176</v>
      </c>
      <c r="H8" s="3">
        <v>25</v>
      </c>
      <c r="I8" s="3" t="s">
        <v>16</v>
      </c>
      <c r="J8" s="3">
        <v>47</v>
      </c>
      <c r="K8" s="3">
        <v>46</v>
      </c>
      <c r="L8" s="3">
        <v>52</v>
      </c>
      <c r="M8" s="3">
        <v>28</v>
      </c>
      <c r="N8" s="152" t="s">
        <v>191</v>
      </c>
      <c r="O8" s="152">
        <v>131</v>
      </c>
      <c r="P8" s="163">
        <v>44</v>
      </c>
      <c r="Q8" s="152">
        <v>119</v>
      </c>
      <c r="R8" s="163">
        <v>28</v>
      </c>
      <c r="S8" s="3"/>
      <c r="T8" s="3"/>
      <c r="U8" s="3"/>
      <c r="V8" s="3"/>
      <c r="W8" s="3"/>
      <c r="X8" s="152" t="s">
        <v>191</v>
      </c>
      <c r="Y8" s="152">
        <v>132</v>
      </c>
      <c r="Z8" s="152">
        <v>42</v>
      </c>
      <c r="AA8" s="152">
        <v>202</v>
      </c>
      <c r="AB8" s="152">
        <v>30</v>
      </c>
      <c r="AC8" s="36" t="s">
        <v>16</v>
      </c>
      <c r="AD8" s="3">
        <v>135</v>
      </c>
      <c r="AE8" s="37">
        <v>38.5</v>
      </c>
      <c r="AF8" s="3">
        <v>192</v>
      </c>
      <c r="AG8" s="37">
        <v>23.3</v>
      </c>
      <c r="AH8" s="190" t="s">
        <v>328</v>
      </c>
      <c r="AI8" s="188">
        <v>378</v>
      </c>
      <c r="AJ8" s="188">
        <v>12.78</v>
      </c>
      <c r="AK8" s="3"/>
      <c r="AL8" s="34"/>
      <c r="AM8" s="152" t="s">
        <v>207</v>
      </c>
      <c r="AN8" s="152">
        <v>772</v>
      </c>
      <c r="AO8" s="162">
        <v>13.3</v>
      </c>
    </row>
    <row r="9" spans="1:44" x14ac:dyDescent="0.3">
      <c r="C9" s="183"/>
      <c r="D9" s="164" t="s">
        <v>218</v>
      </c>
      <c r="E9" s="152">
        <v>190</v>
      </c>
      <c r="F9" s="152">
        <v>40</v>
      </c>
      <c r="G9" s="152">
        <v>185</v>
      </c>
      <c r="H9" s="152">
        <v>28</v>
      </c>
      <c r="I9" s="152" t="s">
        <v>181</v>
      </c>
      <c r="J9" s="152">
        <v>221</v>
      </c>
      <c r="K9" s="152">
        <v>42</v>
      </c>
      <c r="L9" s="152">
        <v>259</v>
      </c>
      <c r="M9" s="152">
        <v>30</v>
      </c>
      <c r="N9" s="152"/>
      <c r="O9" s="152"/>
      <c r="P9" s="163"/>
      <c r="Q9" s="152"/>
      <c r="R9" s="163"/>
      <c r="S9" s="3"/>
      <c r="T9" s="3"/>
      <c r="U9" s="3"/>
      <c r="V9" s="3"/>
      <c r="W9" s="3"/>
      <c r="X9" s="152"/>
      <c r="Y9" s="152"/>
      <c r="Z9" s="152"/>
      <c r="AA9" s="152"/>
      <c r="AB9" s="152"/>
      <c r="AC9" s="36" t="s">
        <v>17</v>
      </c>
      <c r="AD9" s="3">
        <v>77</v>
      </c>
      <c r="AE9" s="37">
        <v>36.4</v>
      </c>
      <c r="AF9" s="3">
        <v>137</v>
      </c>
      <c r="AG9" s="37">
        <v>26.4</v>
      </c>
      <c r="AH9" s="191"/>
      <c r="AI9" s="189"/>
      <c r="AJ9" s="189"/>
      <c r="AK9" s="3"/>
      <c r="AL9" s="34"/>
      <c r="AM9" s="152"/>
      <c r="AN9" s="152"/>
      <c r="AO9" s="162"/>
    </row>
    <row r="10" spans="1:44" x14ac:dyDescent="0.3">
      <c r="C10" s="183"/>
      <c r="D10" s="164"/>
      <c r="E10" s="152"/>
      <c r="F10" s="152"/>
      <c r="G10" s="152"/>
      <c r="H10" s="152"/>
      <c r="I10" s="152"/>
      <c r="J10" s="152"/>
      <c r="K10" s="152"/>
      <c r="L10" s="152"/>
      <c r="M10" s="152"/>
      <c r="N10" s="152" t="s">
        <v>248</v>
      </c>
      <c r="O10" s="152">
        <v>350</v>
      </c>
      <c r="P10" s="163">
        <v>42</v>
      </c>
      <c r="Q10" s="152">
        <v>394</v>
      </c>
      <c r="R10" s="163">
        <v>30</v>
      </c>
      <c r="S10" s="3"/>
      <c r="T10" s="3"/>
      <c r="U10" s="3"/>
      <c r="V10" s="3"/>
      <c r="W10" s="3"/>
      <c r="X10" s="152" t="s">
        <v>192</v>
      </c>
      <c r="Y10" s="152">
        <v>183</v>
      </c>
      <c r="Z10" s="152">
        <v>42</v>
      </c>
      <c r="AA10" s="152">
        <v>247</v>
      </c>
      <c r="AB10" s="152">
        <v>32</v>
      </c>
      <c r="AC10" s="36" t="s">
        <v>18</v>
      </c>
      <c r="AD10" s="3">
        <v>85</v>
      </c>
      <c r="AE10" s="37">
        <v>32.700000000000003</v>
      </c>
      <c r="AF10" s="3">
        <v>158</v>
      </c>
      <c r="AG10" s="37">
        <v>26.4</v>
      </c>
      <c r="AH10" s="125" t="s">
        <v>330</v>
      </c>
      <c r="AI10" s="126">
        <v>206</v>
      </c>
      <c r="AJ10" s="126">
        <v>13.9</v>
      </c>
      <c r="AK10" s="3"/>
      <c r="AL10" s="34"/>
      <c r="AM10" s="152"/>
      <c r="AN10" s="152"/>
      <c r="AO10" s="162"/>
    </row>
    <row r="11" spans="1:44" x14ac:dyDescent="0.3">
      <c r="C11" s="183"/>
      <c r="D11" s="164" t="s">
        <v>219</v>
      </c>
      <c r="E11" s="152">
        <v>253</v>
      </c>
      <c r="F11" s="152">
        <v>40</v>
      </c>
      <c r="G11" s="152">
        <v>289</v>
      </c>
      <c r="H11" s="152">
        <v>30</v>
      </c>
      <c r="I11" s="152"/>
      <c r="J11" s="152"/>
      <c r="K11" s="152"/>
      <c r="L11" s="152"/>
      <c r="M11" s="152"/>
      <c r="N11" s="152"/>
      <c r="O11" s="152"/>
      <c r="P11" s="163"/>
      <c r="Q11" s="152"/>
      <c r="R11" s="163"/>
      <c r="S11" s="3"/>
      <c r="T11" s="3"/>
      <c r="U11" s="3"/>
      <c r="V11" s="3"/>
      <c r="W11" s="3"/>
      <c r="X11" s="152"/>
      <c r="Y11" s="152"/>
      <c r="Z11" s="152"/>
      <c r="AA11" s="152"/>
      <c r="AB11" s="152"/>
      <c r="AC11" s="36" t="s">
        <v>19</v>
      </c>
      <c r="AD11" s="3">
        <v>84</v>
      </c>
      <c r="AE11" s="37">
        <v>34.200000000000003</v>
      </c>
      <c r="AF11" s="3">
        <v>160</v>
      </c>
      <c r="AG11" s="37">
        <v>25.9</v>
      </c>
      <c r="AH11" s="190" t="s">
        <v>331</v>
      </c>
      <c r="AI11" s="188">
        <v>272</v>
      </c>
      <c r="AJ11" s="188">
        <v>13.35</v>
      </c>
      <c r="AK11" s="3"/>
      <c r="AL11" s="34"/>
      <c r="AM11" s="158" t="s">
        <v>208</v>
      </c>
      <c r="AN11" s="152">
        <v>692</v>
      </c>
      <c r="AO11" s="162">
        <v>13.5</v>
      </c>
    </row>
    <row r="12" spans="1:44" x14ac:dyDescent="0.3">
      <c r="C12" s="183"/>
      <c r="D12" s="164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63"/>
      <c r="Q12" s="152"/>
      <c r="R12" s="163"/>
      <c r="S12" s="3"/>
      <c r="T12" s="3"/>
      <c r="U12" s="3"/>
      <c r="V12" s="3"/>
      <c r="W12" s="3"/>
      <c r="X12" s="152"/>
      <c r="Y12" s="152"/>
      <c r="Z12" s="152"/>
      <c r="AA12" s="152"/>
      <c r="AB12" s="152"/>
      <c r="AC12" s="36" t="s">
        <v>20</v>
      </c>
      <c r="AD12" s="3">
        <v>69</v>
      </c>
      <c r="AE12" s="37">
        <v>33.1</v>
      </c>
      <c r="AF12" s="3">
        <v>167</v>
      </c>
      <c r="AG12" s="37">
        <v>23.3</v>
      </c>
      <c r="AH12" s="191"/>
      <c r="AI12" s="189"/>
      <c r="AJ12" s="189"/>
      <c r="AK12" s="3"/>
      <c r="AL12" s="34"/>
      <c r="AM12" s="158"/>
      <c r="AN12" s="152"/>
      <c r="AO12" s="162"/>
    </row>
    <row r="13" spans="1:44" x14ac:dyDescent="0.3">
      <c r="C13" s="183"/>
      <c r="D13" s="164" t="s">
        <v>220</v>
      </c>
      <c r="E13" s="152">
        <v>297</v>
      </c>
      <c r="F13" s="152">
        <v>42</v>
      </c>
      <c r="G13" s="152">
        <v>318</v>
      </c>
      <c r="H13" s="152">
        <v>31</v>
      </c>
      <c r="I13" s="152" t="s">
        <v>182</v>
      </c>
      <c r="J13" s="152">
        <v>308</v>
      </c>
      <c r="K13" s="152">
        <v>37</v>
      </c>
      <c r="L13" s="152">
        <v>317</v>
      </c>
      <c r="M13" s="152">
        <v>29</v>
      </c>
      <c r="N13" s="152"/>
      <c r="O13" s="152"/>
      <c r="P13" s="163"/>
      <c r="Q13" s="152"/>
      <c r="R13" s="163"/>
      <c r="S13" s="3"/>
      <c r="T13" s="3"/>
      <c r="U13" s="3"/>
      <c r="V13" s="3"/>
      <c r="W13" s="3"/>
      <c r="X13" s="152" t="s">
        <v>182</v>
      </c>
      <c r="Y13" s="152">
        <v>308</v>
      </c>
      <c r="Z13" s="152">
        <v>41</v>
      </c>
      <c r="AA13" s="152">
        <v>358</v>
      </c>
      <c r="AB13" s="152">
        <v>32</v>
      </c>
      <c r="AC13" s="36" t="s">
        <v>21</v>
      </c>
      <c r="AD13" s="3">
        <v>67</v>
      </c>
      <c r="AE13" s="37">
        <v>32.4</v>
      </c>
      <c r="AF13" s="3">
        <v>168</v>
      </c>
      <c r="AG13" s="37">
        <v>23.2</v>
      </c>
      <c r="AH13" s="190" t="s">
        <v>332</v>
      </c>
      <c r="AI13" s="188">
        <v>304</v>
      </c>
      <c r="AJ13" s="188">
        <v>13.29</v>
      </c>
      <c r="AK13" s="3"/>
      <c r="AL13" s="34"/>
      <c r="AM13" s="158"/>
      <c r="AN13" s="152"/>
      <c r="AO13" s="162"/>
    </row>
    <row r="14" spans="1:44" x14ac:dyDescent="0.3">
      <c r="C14" s="183"/>
      <c r="D14" s="164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63"/>
      <c r="Q14" s="152"/>
      <c r="R14" s="163"/>
      <c r="S14" s="3"/>
      <c r="T14" s="3"/>
      <c r="U14" s="3"/>
      <c r="V14" s="3"/>
      <c r="W14" s="3"/>
      <c r="X14" s="152"/>
      <c r="Y14" s="152"/>
      <c r="Z14" s="152"/>
      <c r="AA14" s="152"/>
      <c r="AB14" s="152"/>
      <c r="AC14" s="36" t="s">
        <v>22</v>
      </c>
      <c r="AD14" s="3">
        <v>73</v>
      </c>
      <c r="AE14" s="37">
        <v>33.200000000000003</v>
      </c>
      <c r="AF14" s="3">
        <v>136</v>
      </c>
      <c r="AG14" s="37">
        <v>23.2</v>
      </c>
      <c r="AH14" s="191"/>
      <c r="AI14" s="189"/>
      <c r="AJ14" s="189"/>
      <c r="AK14" s="3"/>
      <c r="AL14" s="34"/>
      <c r="AM14" s="152" t="s">
        <v>209</v>
      </c>
      <c r="AN14" s="152">
        <v>749</v>
      </c>
      <c r="AO14" s="162">
        <v>12.2</v>
      </c>
    </row>
    <row r="15" spans="1:44" x14ac:dyDescent="0.3">
      <c r="C15" s="183"/>
      <c r="D15" s="164" t="s">
        <v>221</v>
      </c>
      <c r="E15" s="152">
        <v>292</v>
      </c>
      <c r="F15" s="152">
        <v>41</v>
      </c>
      <c r="G15" s="152">
        <v>322</v>
      </c>
      <c r="H15" s="152">
        <v>31</v>
      </c>
      <c r="I15" s="152"/>
      <c r="J15" s="152"/>
      <c r="K15" s="152"/>
      <c r="L15" s="152"/>
      <c r="M15" s="152"/>
      <c r="N15" s="152"/>
      <c r="O15" s="152"/>
      <c r="P15" s="163"/>
      <c r="Q15" s="152"/>
      <c r="R15" s="163"/>
      <c r="S15" s="3"/>
      <c r="T15" s="3"/>
      <c r="U15" s="3"/>
      <c r="V15" s="3"/>
      <c r="W15" s="3"/>
      <c r="X15" s="152"/>
      <c r="Y15" s="152"/>
      <c r="Z15" s="152"/>
      <c r="AA15" s="152"/>
      <c r="AB15" s="152"/>
      <c r="AC15" s="36" t="s">
        <v>23</v>
      </c>
      <c r="AD15" s="3">
        <v>75</v>
      </c>
      <c r="AE15" s="37">
        <v>29.2</v>
      </c>
      <c r="AF15" s="3">
        <v>160</v>
      </c>
      <c r="AG15" s="37">
        <v>24</v>
      </c>
      <c r="AH15" s="195" t="s">
        <v>333</v>
      </c>
      <c r="AI15" s="188">
        <v>217</v>
      </c>
      <c r="AJ15" s="206">
        <v>12.24</v>
      </c>
      <c r="AK15" s="3"/>
      <c r="AL15" s="34"/>
      <c r="AM15" s="152"/>
      <c r="AN15" s="152"/>
      <c r="AO15" s="162"/>
    </row>
    <row r="16" spans="1:44" x14ac:dyDescent="0.3">
      <c r="C16" s="183"/>
      <c r="D16" s="164"/>
      <c r="E16" s="152"/>
      <c r="F16" s="152"/>
      <c r="G16" s="152"/>
      <c r="H16" s="152"/>
      <c r="I16" s="152"/>
      <c r="J16" s="152"/>
      <c r="K16" s="152"/>
      <c r="L16" s="152"/>
      <c r="M16" s="152"/>
      <c r="N16" s="152" t="s">
        <v>249</v>
      </c>
      <c r="O16" s="152">
        <v>151</v>
      </c>
      <c r="P16" s="163">
        <v>38</v>
      </c>
      <c r="Q16" s="152">
        <v>167</v>
      </c>
      <c r="R16" s="163">
        <v>27</v>
      </c>
      <c r="S16" s="3"/>
      <c r="T16" s="3"/>
      <c r="U16" s="3"/>
      <c r="V16" s="3"/>
      <c r="W16" s="3"/>
      <c r="X16" s="152"/>
      <c r="Y16" s="152"/>
      <c r="Z16" s="152"/>
      <c r="AA16" s="152"/>
      <c r="AB16" s="152"/>
      <c r="AC16" s="36" t="s">
        <v>24</v>
      </c>
      <c r="AD16" s="3">
        <v>85</v>
      </c>
      <c r="AE16" s="37">
        <v>31.3</v>
      </c>
      <c r="AF16" s="3">
        <v>187</v>
      </c>
      <c r="AG16" s="37">
        <v>22.8</v>
      </c>
      <c r="AH16" s="196"/>
      <c r="AI16" s="189"/>
      <c r="AJ16" s="207"/>
      <c r="AK16" s="3"/>
      <c r="AL16" s="34"/>
      <c r="AM16" s="152"/>
      <c r="AN16" s="152"/>
      <c r="AO16" s="162"/>
    </row>
    <row r="17" spans="1:45" x14ac:dyDescent="0.3">
      <c r="C17" s="183"/>
      <c r="D17" s="164" t="s">
        <v>210</v>
      </c>
      <c r="E17" s="152">
        <v>262</v>
      </c>
      <c r="F17" s="152">
        <v>38</v>
      </c>
      <c r="G17" s="152">
        <v>262</v>
      </c>
      <c r="H17" s="152">
        <v>30</v>
      </c>
      <c r="I17" s="152" t="s">
        <v>183</v>
      </c>
      <c r="J17" s="152">
        <v>204</v>
      </c>
      <c r="K17" s="152">
        <v>31</v>
      </c>
      <c r="L17" s="152">
        <v>247</v>
      </c>
      <c r="M17" s="152">
        <v>26</v>
      </c>
      <c r="N17" s="152"/>
      <c r="O17" s="152"/>
      <c r="P17" s="163"/>
      <c r="Q17" s="152"/>
      <c r="R17" s="163"/>
      <c r="S17" s="3"/>
      <c r="T17" s="3"/>
      <c r="U17" s="3"/>
      <c r="V17" s="3"/>
      <c r="W17" s="3"/>
      <c r="X17" s="152" t="s">
        <v>193</v>
      </c>
      <c r="Y17" s="152">
        <v>169</v>
      </c>
      <c r="Z17" s="152">
        <v>37</v>
      </c>
      <c r="AA17" s="152">
        <v>198</v>
      </c>
      <c r="AB17" s="152">
        <v>31</v>
      </c>
      <c r="AC17" s="36" t="s">
        <v>25</v>
      </c>
      <c r="AD17" s="3">
        <v>83</v>
      </c>
      <c r="AE17" s="37">
        <v>29.5</v>
      </c>
      <c r="AF17" s="3">
        <v>194</v>
      </c>
      <c r="AG17" s="37">
        <v>23.1</v>
      </c>
      <c r="AH17" s="127"/>
      <c r="AI17" s="127"/>
      <c r="AJ17" s="127"/>
      <c r="AM17" s="152" t="s">
        <v>210</v>
      </c>
      <c r="AN17" s="152">
        <v>300</v>
      </c>
      <c r="AO17" s="162">
        <v>10.8</v>
      </c>
    </row>
    <row r="18" spans="1:45" x14ac:dyDescent="0.3">
      <c r="C18" s="183"/>
      <c r="D18" s="164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63"/>
      <c r="Q18" s="152"/>
      <c r="R18" s="163"/>
      <c r="S18" s="3"/>
      <c r="T18" s="3"/>
      <c r="U18" s="3"/>
      <c r="V18" s="3"/>
      <c r="W18" s="3"/>
      <c r="X18" s="152"/>
      <c r="Y18" s="152"/>
      <c r="Z18" s="152"/>
      <c r="AA18" s="152"/>
      <c r="AB18" s="152"/>
      <c r="AC18" s="36" t="s">
        <v>26</v>
      </c>
      <c r="AD18" s="3">
        <v>74</v>
      </c>
      <c r="AE18" s="37">
        <v>27.3</v>
      </c>
      <c r="AF18" s="3">
        <v>147</v>
      </c>
      <c r="AG18" s="37">
        <v>20</v>
      </c>
      <c r="AH18" s="127"/>
      <c r="AI18" s="127"/>
      <c r="AJ18" s="127"/>
      <c r="AM18" s="152"/>
      <c r="AN18" s="152"/>
      <c r="AO18" s="162"/>
    </row>
    <row r="19" spans="1:45" x14ac:dyDescent="0.3">
      <c r="A19" s="53" t="s">
        <v>34</v>
      </c>
      <c r="B19" s="53"/>
      <c r="C19" s="16"/>
      <c r="D19" s="56"/>
      <c r="E19" s="56">
        <v>1464</v>
      </c>
      <c r="F19" s="56">
        <v>40</v>
      </c>
      <c r="G19" s="56">
        <v>1552</v>
      </c>
      <c r="H19" s="56">
        <v>30</v>
      </c>
      <c r="I19" s="56"/>
      <c r="J19" s="56"/>
      <c r="K19" s="56">
        <v>39</v>
      </c>
      <c r="L19" s="56"/>
      <c r="M19" s="56">
        <v>29</v>
      </c>
      <c r="N19" s="56"/>
      <c r="O19" s="59">
        <v>632</v>
      </c>
      <c r="P19" s="63">
        <v>41</v>
      </c>
      <c r="Q19" s="59">
        <v>680</v>
      </c>
      <c r="R19" s="63">
        <v>29</v>
      </c>
      <c r="S19" s="56"/>
      <c r="T19" s="56">
        <v>862</v>
      </c>
      <c r="U19" s="56"/>
      <c r="V19" s="56">
        <v>925</v>
      </c>
      <c r="W19" s="56"/>
      <c r="X19" s="56"/>
      <c r="Y19" s="56">
        <v>792</v>
      </c>
      <c r="Z19" s="56">
        <v>41</v>
      </c>
      <c r="AA19" s="56">
        <v>1005</v>
      </c>
      <c r="AB19" s="56">
        <v>31</v>
      </c>
      <c r="AC19" s="56"/>
      <c r="AD19" s="56">
        <f>SUM(AD8:AD18)</f>
        <v>907</v>
      </c>
      <c r="AE19" s="57">
        <f>(AD8*AE8+AD9*AE9+AD10*AE10+AD11*AE11+AD12*AE12+AD13*AE13+AD14*AE14+AD15*AE15+AD16*AE16+AD17*AE17+AD18*AE18)/SUM(AD8:AD18)</f>
        <v>32.910804851157664</v>
      </c>
      <c r="AF19" s="56">
        <f>SUM(AF8:AF18)</f>
        <v>1806</v>
      </c>
      <c r="AG19" s="57">
        <f>(AF8*AG8+AF9*AG9+AF10*AG10+AF11*AG11+AF12*AG12+AF13*AG13+AF14*AG14+AF15*AG15+AF16*AG16+AF17*AG17+AF18*AG18)/SUM(AF8:AF18)</f>
        <v>23.740033222591361</v>
      </c>
      <c r="AH19" s="128"/>
      <c r="AI19" s="128"/>
      <c r="AJ19" s="130">
        <f>(AI8*AJ8+AI10*AJ10+AI11*AJ11+AI13*AJ13+AI15*AJ15)/SUM(AI8:AI16)</f>
        <v>13.087639796659404</v>
      </c>
      <c r="AK19" s="16"/>
      <c r="AL19" s="16"/>
      <c r="AM19" s="56"/>
      <c r="AN19" s="56">
        <v>1044</v>
      </c>
      <c r="AO19" s="57">
        <v>15.6</v>
      </c>
      <c r="AP19" s="16">
        <v>1469</v>
      </c>
      <c r="AQ19" s="28">
        <v>10.6</v>
      </c>
      <c r="AR19" s="16" t="s">
        <v>213</v>
      </c>
      <c r="AS19" s="28">
        <v>11.1</v>
      </c>
    </row>
    <row r="20" spans="1:45" s="12" customFormat="1" x14ac:dyDescent="0.3">
      <c r="F20" s="43"/>
      <c r="H20" s="43"/>
      <c r="M20" s="8"/>
      <c r="P20" s="43"/>
      <c r="Q20" s="43"/>
      <c r="R20" s="43"/>
      <c r="Z20" s="43"/>
      <c r="AB20" s="43"/>
      <c r="AS20" s="8"/>
    </row>
    <row r="21" spans="1:45" x14ac:dyDescent="0.3">
      <c r="A21" s="68" t="s">
        <v>90</v>
      </c>
      <c r="B21" s="3"/>
      <c r="C21" s="3"/>
      <c r="D21" s="152" t="s">
        <v>1</v>
      </c>
      <c r="E21" s="152"/>
      <c r="F21" s="152"/>
      <c r="G21" s="152"/>
      <c r="H21" s="152"/>
      <c r="I21" s="152" t="s">
        <v>2</v>
      </c>
      <c r="J21" s="152"/>
      <c r="K21" s="152"/>
      <c r="L21" s="152"/>
      <c r="M21" s="152"/>
      <c r="N21" s="152" t="s">
        <v>3</v>
      </c>
      <c r="O21" s="152"/>
      <c r="P21" s="152"/>
      <c r="Q21" s="152"/>
      <c r="R21" s="152"/>
      <c r="S21" s="152" t="s">
        <v>4</v>
      </c>
      <c r="T21" s="152"/>
      <c r="U21" s="152"/>
      <c r="V21" s="152"/>
      <c r="W21" s="152"/>
      <c r="X21" s="152" t="s">
        <v>5</v>
      </c>
      <c r="Y21" s="152"/>
      <c r="Z21" s="152"/>
      <c r="AA21" s="152"/>
      <c r="AB21" s="152"/>
      <c r="AC21" s="152" t="s">
        <v>6</v>
      </c>
      <c r="AD21" s="152"/>
      <c r="AE21" s="152"/>
      <c r="AF21" s="152"/>
      <c r="AG21" s="152"/>
      <c r="AH21" s="152" t="s">
        <v>7</v>
      </c>
      <c r="AI21" s="152"/>
      <c r="AJ21" s="152"/>
      <c r="AK21" s="152"/>
      <c r="AL21" s="152"/>
      <c r="AM21" s="152" t="s">
        <v>8</v>
      </c>
      <c r="AN21" s="152"/>
      <c r="AO21" s="152"/>
      <c r="AP21" s="152"/>
      <c r="AQ21" s="152"/>
      <c r="AR21" s="12"/>
      <c r="AS21" s="8"/>
    </row>
    <row r="22" spans="1:45" x14ac:dyDescent="0.3">
      <c r="A22" s="3"/>
      <c r="B22" s="3"/>
      <c r="C22" s="3"/>
      <c r="D22" s="3" t="s">
        <v>37</v>
      </c>
      <c r="E22" s="3" t="s">
        <v>11</v>
      </c>
      <c r="F22" s="3" t="s">
        <v>27</v>
      </c>
      <c r="G22" s="3" t="s">
        <v>11</v>
      </c>
      <c r="H22" s="3" t="s">
        <v>28</v>
      </c>
      <c r="I22" s="3" t="s">
        <v>37</v>
      </c>
      <c r="J22" s="3" t="s">
        <v>11</v>
      </c>
      <c r="K22" s="3" t="s">
        <v>27</v>
      </c>
      <c r="L22" s="3" t="s">
        <v>11</v>
      </c>
      <c r="M22" s="3" t="s">
        <v>28</v>
      </c>
      <c r="N22" s="3" t="s">
        <v>37</v>
      </c>
      <c r="O22" s="3" t="s">
        <v>11</v>
      </c>
      <c r="P22" s="3" t="s">
        <v>27</v>
      </c>
      <c r="Q22" s="3" t="s">
        <v>11</v>
      </c>
      <c r="R22" s="3" t="s">
        <v>28</v>
      </c>
      <c r="S22" s="3" t="s">
        <v>37</v>
      </c>
      <c r="T22" s="3" t="s">
        <v>11</v>
      </c>
      <c r="U22" s="3" t="s">
        <v>27</v>
      </c>
      <c r="V22" s="3" t="s">
        <v>11</v>
      </c>
      <c r="W22" s="3" t="s">
        <v>28</v>
      </c>
      <c r="X22" s="3" t="s">
        <v>37</v>
      </c>
      <c r="Y22" s="3" t="s">
        <v>11</v>
      </c>
      <c r="Z22" s="3" t="s">
        <v>27</v>
      </c>
      <c r="AA22" s="3" t="s">
        <v>11</v>
      </c>
      <c r="AB22" s="3" t="s">
        <v>28</v>
      </c>
      <c r="AC22" s="55" t="s">
        <v>37</v>
      </c>
      <c r="AD22" s="55" t="s">
        <v>11</v>
      </c>
      <c r="AE22" s="55" t="s">
        <v>27</v>
      </c>
      <c r="AF22" s="55" t="s">
        <v>11</v>
      </c>
      <c r="AG22" s="55" t="s">
        <v>28</v>
      </c>
      <c r="AH22" s="3" t="s">
        <v>37</v>
      </c>
      <c r="AI22" s="3" t="s">
        <v>11</v>
      </c>
      <c r="AJ22" s="3" t="s">
        <v>27</v>
      </c>
      <c r="AK22" s="3" t="s">
        <v>11</v>
      </c>
      <c r="AL22" s="3" t="s">
        <v>28</v>
      </c>
      <c r="AM22" s="55" t="s">
        <v>37</v>
      </c>
      <c r="AN22" s="55" t="s">
        <v>11</v>
      </c>
      <c r="AO22" s="55" t="s">
        <v>27</v>
      </c>
      <c r="AP22" s="55" t="s">
        <v>11</v>
      </c>
      <c r="AQ22" s="3" t="s">
        <v>28</v>
      </c>
    </row>
    <row r="23" spans="1:45" x14ac:dyDescent="0.3">
      <c r="I23" s="102" t="s">
        <v>311</v>
      </c>
      <c r="J23" s="103">
        <v>239</v>
      </c>
      <c r="K23" s="103">
        <v>3.4</v>
      </c>
      <c r="L23" s="103">
        <v>228</v>
      </c>
      <c r="M23" s="103">
        <v>3.4</v>
      </c>
      <c r="AC23" s="36" t="s">
        <v>12</v>
      </c>
      <c r="AD23" s="3">
        <v>277</v>
      </c>
      <c r="AE23" s="37">
        <f>AE3/Energy!AC3</f>
        <v>2.9096989966555178</v>
      </c>
      <c r="AF23" s="3">
        <v>302</v>
      </c>
      <c r="AG23" s="37">
        <f>AG3/Energy!AE3</f>
        <v>2.9564721806653846</v>
      </c>
      <c r="AM23" s="3"/>
      <c r="AN23" s="3" t="s">
        <v>212</v>
      </c>
      <c r="AO23" s="3" t="s">
        <v>211</v>
      </c>
      <c r="AP23" s="3" t="s">
        <v>217</v>
      </c>
    </row>
    <row r="24" spans="1:45" x14ac:dyDescent="0.3">
      <c r="I24" s="104" t="s">
        <v>312</v>
      </c>
      <c r="J24" s="105">
        <v>184</v>
      </c>
      <c r="K24" s="105">
        <v>3.4</v>
      </c>
      <c r="L24" s="105">
        <v>164</v>
      </c>
      <c r="M24" s="105">
        <v>3.2</v>
      </c>
      <c r="AC24" s="36" t="s">
        <v>13</v>
      </c>
      <c r="AD24" s="3">
        <v>168</v>
      </c>
      <c r="AE24" s="37">
        <f>AE4/Energy!AC4</f>
        <v>3.1022160556042779</v>
      </c>
      <c r="AF24" s="3">
        <v>179</v>
      </c>
      <c r="AG24" s="37">
        <f>AG4/Energy!AE4</f>
        <v>2.9124193883919287</v>
      </c>
      <c r="AM24" s="39" t="s">
        <v>214</v>
      </c>
      <c r="AN24" s="3">
        <v>1503</v>
      </c>
      <c r="AO24" s="37">
        <f>AO4/Energy!AM4</f>
        <v>1.6207928743520479</v>
      </c>
      <c r="AP24" s="162">
        <f>AP4/Energy!AN4</f>
        <v>1.7156734050932003</v>
      </c>
      <c r="AQ24" s="5"/>
    </row>
    <row r="25" spans="1:45" x14ac:dyDescent="0.3">
      <c r="AC25" s="36" t="s">
        <v>14</v>
      </c>
      <c r="AD25" s="3">
        <v>93</v>
      </c>
      <c r="AE25" s="37">
        <f>AE5/Energy!AC5</f>
        <v>3.1595386833253247</v>
      </c>
      <c r="AF25" s="3">
        <v>89</v>
      </c>
      <c r="AG25" s="37">
        <f>AG5/Energy!AE5</f>
        <v>2.8991138275774464</v>
      </c>
      <c r="AM25" s="40" t="s">
        <v>215</v>
      </c>
      <c r="AN25" s="3">
        <v>1620</v>
      </c>
      <c r="AO25" s="37">
        <f>AO5/Energy!AM5</f>
        <v>1.7112146370663406</v>
      </c>
      <c r="AP25" s="162"/>
      <c r="AQ25" s="5"/>
    </row>
    <row r="26" spans="1:45" x14ac:dyDescent="0.3">
      <c r="AC26" s="36" t="s">
        <v>15</v>
      </c>
      <c r="AD26" s="3">
        <v>80</v>
      </c>
      <c r="AE26" s="37">
        <f>AE6/Energy!AC6</f>
        <v>3.308819605289842</v>
      </c>
      <c r="AF26" s="3">
        <v>117</v>
      </c>
      <c r="AG26" s="37">
        <f>AG6/Energy!AE6</f>
        <v>3.1115585247551936</v>
      </c>
      <c r="AM26" s="3" t="s">
        <v>216</v>
      </c>
      <c r="AN26" s="3">
        <v>1500</v>
      </c>
      <c r="AO26" s="37">
        <f>AO6/Energy!AM6</f>
        <v>1.7975231453649152</v>
      </c>
      <c r="AP26" s="162"/>
      <c r="AR26" s="8"/>
    </row>
    <row r="27" spans="1:45" x14ac:dyDescent="0.3">
      <c r="R27" s="5"/>
      <c r="X27" s="12"/>
      <c r="AC27" s="36"/>
      <c r="AD27" s="3"/>
      <c r="AE27" s="37"/>
      <c r="AF27" s="3"/>
      <c r="AG27" s="37"/>
      <c r="AM27" s="3"/>
      <c r="AN27" s="3" t="s">
        <v>212</v>
      </c>
      <c r="AO27" s="3" t="s">
        <v>211</v>
      </c>
      <c r="AP27" s="3"/>
    </row>
    <row r="28" spans="1:45" x14ac:dyDescent="0.3">
      <c r="I28" s="3" t="s">
        <v>16</v>
      </c>
      <c r="J28" s="3">
        <v>47</v>
      </c>
      <c r="K28" s="3">
        <v>4.3</v>
      </c>
      <c r="L28" s="3">
        <v>52</v>
      </c>
      <c r="M28" s="3">
        <v>4.0999999999999996</v>
      </c>
      <c r="N28" s="152" t="s">
        <v>191</v>
      </c>
      <c r="O28" s="152">
        <v>131</v>
      </c>
      <c r="P28" s="162">
        <f>P8/Energy!N8</f>
        <v>3.9804595621494481</v>
      </c>
      <c r="Q28" s="152">
        <v>119</v>
      </c>
      <c r="R28" s="162">
        <f>R8/Energy!P8</f>
        <v>3.52024138798089</v>
      </c>
      <c r="S28" s="3"/>
      <c r="T28" s="3"/>
      <c r="U28" s="3"/>
      <c r="V28" s="3"/>
      <c r="W28" s="3"/>
      <c r="X28" s="152" t="s">
        <v>191</v>
      </c>
      <c r="Y28" s="152">
        <v>132</v>
      </c>
      <c r="Z28" s="152">
        <v>4.5999999999999996</v>
      </c>
      <c r="AA28" s="152">
        <v>202</v>
      </c>
      <c r="AB28" s="152">
        <v>4</v>
      </c>
      <c r="AC28" s="36" t="s">
        <v>16</v>
      </c>
      <c r="AD28" s="3">
        <v>135</v>
      </c>
      <c r="AE28" s="37">
        <f>AE8/Energy!AC8</f>
        <v>3.9618428228901896</v>
      </c>
      <c r="AF28" s="3">
        <v>192</v>
      </c>
      <c r="AG28" s="37">
        <f>AG8/Energy!AE8</f>
        <v>3.4373386442428266</v>
      </c>
      <c r="AH28" s="3"/>
      <c r="AI28" s="3"/>
      <c r="AJ28" s="3"/>
      <c r="AK28" s="3"/>
      <c r="AL28" s="3"/>
      <c r="AM28" s="152" t="s">
        <v>207</v>
      </c>
      <c r="AN28" s="152">
        <v>772</v>
      </c>
      <c r="AO28" s="162">
        <f>AO8/Energy!AM8</f>
        <v>1.6403552047360632</v>
      </c>
    </row>
    <row r="29" spans="1:45" x14ac:dyDescent="0.3">
      <c r="I29" s="152" t="s">
        <v>181</v>
      </c>
      <c r="J29" s="152">
        <v>221</v>
      </c>
      <c r="K29" s="152">
        <v>4.3</v>
      </c>
      <c r="L29" s="152">
        <v>259</v>
      </c>
      <c r="M29" s="152">
        <v>4</v>
      </c>
      <c r="N29" s="152"/>
      <c r="O29" s="152"/>
      <c r="P29" s="162"/>
      <c r="Q29" s="152"/>
      <c r="R29" s="162"/>
      <c r="S29" s="3"/>
      <c r="T29" s="3"/>
      <c r="U29" s="3"/>
      <c r="V29" s="3"/>
      <c r="W29" s="3"/>
      <c r="X29" s="152"/>
      <c r="Y29" s="152"/>
      <c r="Z29" s="152"/>
      <c r="AA29" s="152"/>
      <c r="AB29" s="152"/>
      <c r="AC29" s="36" t="s">
        <v>17</v>
      </c>
      <c r="AD29" s="3">
        <v>77</v>
      </c>
      <c r="AE29" s="37">
        <f>AE9/Energy!AC9</f>
        <v>3.8317402838014227</v>
      </c>
      <c r="AF29" s="3">
        <v>137</v>
      </c>
      <c r="AG29" s="37">
        <f>AG9/Energy!AE9</f>
        <v>3.4816553688708356</v>
      </c>
      <c r="AH29" s="3"/>
      <c r="AI29" s="3"/>
      <c r="AJ29" s="3"/>
      <c r="AK29" s="3"/>
      <c r="AL29" s="3"/>
      <c r="AM29" s="152"/>
      <c r="AN29" s="152"/>
      <c r="AO29" s="162"/>
    </row>
    <row r="30" spans="1:45" x14ac:dyDescent="0.3">
      <c r="I30" s="152"/>
      <c r="J30" s="152"/>
      <c r="K30" s="152"/>
      <c r="L30" s="152"/>
      <c r="M30" s="152"/>
      <c r="N30" s="152" t="s">
        <v>248</v>
      </c>
      <c r="O30" s="152">
        <v>350</v>
      </c>
      <c r="P30" s="162">
        <f>P10/Energy!N10</f>
        <v>4.1712185917171514</v>
      </c>
      <c r="Q30" s="152">
        <v>394</v>
      </c>
      <c r="R30" s="162">
        <f>R10/Energy!P10</f>
        <v>3.9861812383736384</v>
      </c>
      <c r="S30" s="3"/>
      <c r="T30" s="3"/>
      <c r="U30" s="3"/>
      <c r="V30" s="3"/>
      <c r="W30" s="3"/>
      <c r="X30" s="152" t="s">
        <v>192</v>
      </c>
      <c r="Y30" s="152">
        <v>183</v>
      </c>
      <c r="Z30" s="152">
        <v>4.4000000000000004</v>
      </c>
      <c r="AA30" s="152">
        <v>247</v>
      </c>
      <c r="AB30" s="152">
        <v>4.3</v>
      </c>
      <c r="AC30" s="36" t="s">
        <v>18</v>
      </c>
      <c r="AD30" s="3">
        <v>85</v>
      </c>
      <c r="AE30" s="37">
        <f>AE10/Energy!AC10</f>
        <v>3.80095546954005</v>
      </c>
      <c r="AF30" s="3">
        <v>158</v>
      </c>
      <c r="AG30" s="37">
        <f>AG10/Energy!AE10</f>
        <v>3.5992801439712054</v>
      </c>
      <c r="AH30" s="3"/>
      <c r="AI30" s="3"/>
      <c r="AJ30" s="3"/>
      <c r="AK30" s="3"/>
      <c r="AL30" s="3"/>
      <c r="AM30" s="152"/>
      <c r="AN30" s="152"/>
      <c r="AO30" s="162"/>
    </row>
    <row r="31" spans="1:45" x14ac:dyDescent="0.3">
      <c r="I31" s="152"/>
      <c r="J31" s="152"/>
      <c r="K31" s="152"/>
      <c r="L31" s="152"/>
      <c r="M31" s="152"/>
      <c r="N31" s="152"/>
      <c r="O31" s="152"/>
      <c r="P31" s="162"/>
      <c r="Q31" s="152"/>
      <c r="R31" s="162"/>
      <c r="S31" s="3"/>
      <c r="T31" s="3"/>
      <c r="U31" s="3"/>
      <c r="V31" s="3"/>
      <c r="W31" s="3"/>
      <c r="X31" s="152"/>
      <c r="Y31" s="152"/>
      <c r="Z31" s="152"/>
      <c r="AA31" s="152"/>
      <c r="AB31" s="152"/>
      <c r="AC31" s="36" t="s">
        <v>19</v>
      </c>
      <c r="AD31" s="3">
        <v>84</v>
      </c>
      <c r="AE31" s="37">
        <f>AE11/Energy!AC11</f>
        <v>3.5951560003363898</v>
      </c>
      <c r="AF31" s="3">
        <v>160</v>
      </c>
      <c r="AG31" s="37">
        <f>AG11/Energy!AE11</f>
        <v>3.589793344329097</v>
      </c>
      <c r="AH31" s="3"/>
      <c r="AI31" s="3"/>
      <c r="AJ31" s="3"/>
      <c r="AK31" s="3"/>
      <c r="AL31" s="3"/>
      <c r="AM31" s="158" t="s">
        <v>208</v>
      </c>
      <c r="AN31" s="152">
        <v>692</v>
      </c>
      <c r="AO31" s="162">
        <f>AO11/Energy!AM11</f>
        <v>1.7383466391964975</v>
      </c>
    </row>
    <row r="32" spans="1:45" x14ac:dyDescent="0.3">
      <c r="I32" s="152"/>
      <c r="J32" s="152"/>
      <c r="K32" s="152"/>
      <c r="L32" s="152"/>
      <c r="M32" s="152"/>
      <c r="N32" s="152"/>
      <c r="O32" s="152"/>
      <c r="P32" s="162"/>
      <c r="Q32" s="152"/>
      <c r="R32" s="162"/>
      <c r="S32" s="3"/>
      <c r="T32" s="3"/>
      <c r="U32" s="3"/>
      <c r="V32" s="3"/>
      <c r="W32" s="3"/>
      <c r="X32" s="152"/>
      <c r="Y32" s="152"/>
      <c r="Z32" s="152"/>
      <c r="AA32" s="152"/>
      <c r="AB32" s="152"/>
      <c r="AC32" s="36" t="s">
        <v>20</v>
      </c>
      <c r="AD32" s="3">
        <v>69</v>
      </c>
      <c r="AE32" s="37">
        <f>AE12/Energy!AC12</f>
        <v>3.7983980170296761</v>
      </c>
      <c r="AF32" s="3">
        <v>167</v>
      </c>
      <c r="AG32" s="37">
        <f>AG12/Energy!AE12</f>
        <v>3.6538702797641451</v>
      </c>
      <c r="AH32" s="3"/>
      <c r="AI32" s="3"/>
      <c r="AJ32" s="3"/>
      <c r="AK32" s="3"/>
      <c r="AL32" s="3"/>
      <c r="AM32" s="158"/>
      <c r="AN32" s="152"/>
      <c r="AO32" s="162"/>
    </row>
    <row r="33" spans="1:45" x14ac:dyDescent="0.3">
      <c r="I33" s="152" t="s">
        <v>182</v>
      </c>
      <c r="J33" s="152">
        <v>308</v>
      </c>
      <c r="K33" s="152">
        <v>4.3</v>
      </c>
      <c r="L33" s="152">
        <v>317</v>
      </c>
      <c r="M33" s="152">
        <v>4</v>
      </c>
      <c r="N33" s="152"/>
      <c r="O33" s="152"/>
      <c r="P33" s="162"/>
      <c r="Q33" s="152"/>
      <c r="R33" s="162"/>
      <c r="S33" s="3"/>
      <c r="T33" s="3"/>
      <c r="U33" s="3"/>
      <c r="V33" s="3"/>
      <c r="W33" s="3"/>
      <c r="X33" s="152" t="s">
        <v>182</v>
      </c>
      <c r="Y33" s="152">
        <v>308</v>
      </c>
      <c r="Z33" s="152">
        <v>4.5</v>
      </c>
      <c r="AA33" s="152">
        <v>358</v>
      </c>
      <c r="AB33" s="152">
        <v>4.5</v>
      </c>
      <c r="AC33" s="36" t="s">
        <v>21</v>
      </c>
      <c r="AD33" s="3">
        <v>67</v>
      </c>
      <c r="AE33" s="37">
        <f>AE13/Energy!AC13</f>
        <v>3.748785115934651</v>
      </c>
      <c r="AF33" s="3">
        <v>168</v>
      </c>
      <c r="AG33" s="37">
        <f>AG13/Energy!AE13</f>
        <v>3.7372338026353944</v>
      </c>
      <c r="AH33" s="3"/>
      <c r="AI33" s="3"/>
      <c r="AJ33" s="3"/>
      <c r="AK33" s="3"/>
      <c r="AL33" s="3"/>
      <c r="AM33" s="158"/>
      <c r="AN33" s="152"/>
      <c r="AO33" s="162"/>
    </row>
    <row r="34" spans="1:45" x14ac:dyDescent="0.3">
      <c r="I34" s="152"/>
      <c r="J34" s="152"/>
      <c r="K34" s="152"/>
      <c r="L34" s="152"/>
      <c r="M34" s="152"/>
      <c r="N34" s="152"/>
      <c r="O34" s="152"/>
      <c r="P34" s="162"/>
      <c r="Q34" s="152"/>
      <c r="R34" s="162"/>
      <c r="S34" s="3"/>
      <c r="T34" s="3"/>
      <c r="U34" s="3"/>
      <c r="V34" s="3"/>
      <c r="W34" s="3"/>
      <c r="X34" s="152"/>
      <c r="Y34" s="152"/>
      <c r="Z34" s="152"/>
      <c r="AA34" s="152"/>
      <c r="AB34" s="152"/>
      <c r="AC34" s="36" t="s">
        <v>22</v>
      </c>
      <c r="AD34" s="3">
        <v>73</v>
      </c>
      <c r="AE34" s="37">
        <f>AE14/Energy!AC14</f>
        <v>3.743418011252805</v>
      </c>
      <c r="AF34" s="3">
        <v>136</v>
      </c>
      <c r="AG34" s="37">
        <f>AG14/Energy!AE14</f>
        <v>3.6950324111679169</v>
      </c>
      <c r="AH34" s="3"/>
      <c r="AI34" s="3"/>
      <c r="AJ34" s="3"/>
      <c r="AK34" s="3"/>
      <c r="AL34" s="3"/>
      <c r="AM34" s="152" t="s">
        <v>209</v>
      </c>
      <c r="AN34" s="152">
        <v>749</v>
      </c>
      <c r="AO34" s="162">
        <f>AO14/Energy!AM14</f>
        <v>1.6524448056345657</v>
      </c>
    </row>
    <row r="35" spans="1:45" x14ac:dyDescent="0.3">
      <c r="I35" s="152"/>
      <c r="J35" s="152"/>
      <c r="K35" s="152"/>
      <c r="L35" s="152"/>
      <c r="M35" s="152"/>
      <c r="N35" s="152"/>
      <c r="O35" s="152"/>
      <c r="P35" s="162"/>
      <c r="Q35" s="152"/>
      <c r="R35" s="162"/>
      <c r="S35" s="3"/>
      <c r="T35" s="3"/>
      <c r="U35" s="3"/>
      <c r="V35" s="3"/>
      <c r="W35" s="3"/>
      <c r="X35" s="152"/>
      <c r="Y35" s="152"/>
      <c r="Z35" s="152"/>
      <c r="AA35" s="152"/>
      <c r="AB35" s="152"/>
      <c r="AC35" s="36" t="s">
        <v>23</v>
      </c>
      <c r="AD35" s="3">
        <v>75</v>
      </c>
      <c r="AE35" s="37">
        <f>AE15/Energy!AC15</f>
        <v>3.5574181915645324</v>
      </c>
      <c r="AF35" s="3">
        <v>160</v>
      </c>
      <c r="AG35" s="37">
        <f>AG15/Energy!AE15</f>
        <v>3.7447923980714317</v>
      </c>
      <c r="AH35" s="3"/>
      <c r="AI35" s="3"/>
      <c r="AJ35" s="3"/>
      <c r="AK35" s="3"/>
      <c r="AL35" s="3"/>
      <c r="AM35" s="152"/>
      <c r="AN35" s="152"/>
      <c r="AO35" s="162"/>
    </row>
    <row r="36" spans="1:45" x14ac:dyDescent="0.3">
      <c r="I36" s="152"/>
      <c r="J36" s="152"/>
      <c r="K36" s="152"/>
      <c r="L36" s="152"/>
      <c r="M36" s="152"/>
      <c r="N36" s="152" t="s">
        <v>249</v>
      </c>
      <c r="O36" s="152">
        <v>151</v>
      </c>
      <c r="P36" s="162">
        <f>P16/Energy!N16</f>
        <v>4.3612992080798811</v>
      </c>
      <c r="Q36" s="152">
        <v>167</v>
      </c>
      <c r="R36" s="162">
        <f>R16/Energy!P16</f>
        <v>4.0035587188612105</v>
      </c>
      <c r="S36" s="3"/>
      <c r="T36" s="3"/>
      <c r="U36" s="3"/>
      <c r="V36" s="3"/>
      <c r="W36" s="3"/>
      <c r="X36" s="152"/>
      <c r="Y36" s="152"/>
      <c r="Z36" s="152"/>
      <c r="AA36" s="152"/>
      <c r="AB36" s="152"/>
      <c r="AC36" s="36" t="s">
        <v>24</v>
      </c>
      <c r="AD36" s="3">
        <v>85</v>
      </c>
      <c r="AE36" s="37">
        <f>AE16/Energy!AC16</f>
        <v>3.8621472551608407</v>
      </c>
      <c r="AF36" s="3">
        <v>187</v>
      </c>
      <c r="AG36" s="37">
        <f>AG16/Energy!AE16</f>
        <v>3.7073170731707314</v>
      </c>
      <c r="AH36" s="3"/>
      <c r="AI36" s="3"/>
      <c r="AJ36" s="3"/>
      <c r="AK36" s="3"/>
      <c r="AL36" s="3"/>
      <c r="AM36" s="152"/>
      <c r="AN36" s="152"/>
      <c r="AO36" s="162"/>
    </row>
    <row r="37" spans="1:45" x14ac:dyDescent="0.3">
      <c r="I37" s="152" t="s">
        <v>183</v>
      </c>
      <c r="J37" s="152">
        <v>204</v>
      </c>
      <c r="K37" s="152">
        <v>4.0999999999999996</v>
      </c>
      <c r="L37" s="152">
        <v>247</v>
      </c>
      <c r="M37" s="152">
        <v>4.0999999999999996</v>
      </c>
      <c r="N37" s="152"/>
      <c r="O37" s="152"/>
      <c r="P37" s="162"/>
      <c r="Q37" s="152"/>
      <c r="R37" s="162"/>
      <c r="S37" s="3"/>
      <c r="T37" s="3"/>
      <c r="U37" s="3"/>
      <c r="V37" s="3"/>
      <c r="W37" s="3"/>
      <c r="X37" s="152" t="s">
        <v>193</v>
      </c>
      <c r="Y37" s="152">
        <v>169</v>
      </c>
      <c r="Z37" s="152">
        <v>4.3</v>
      </c>
      <c r="AA37" s="152">
        <v>198</v>
      </c>
      <c r="AB37" s="152">
        <v>4.4000000000000004</v>
      </c>
      <c r="AC37" s="36" t="s">
        <v>25</v>
      </c>
      <c r="AD37" s="3">
        <v>83</v>
      </c>
      <c r="AE37" s="37">
        <f>AE17/Energy!AC17</f>
        <v>3.7858371191704525</v>
      </c>
      <c r="AF37" s="3">
        <v>194</v>
      </c>
      <c r="AG37" s="37">
        <f>AG17/Energy!AE17</f>
        <v>3.6737809726772483</v>
      </c>
      <c r="AM37" s="152" t="s">
        <v>210</v>
      </c>
      <c r="AN37" s="152">
        <v>300</v>
      </c>
      <c r="AO37" s="162">
        <f>AO17/Energy!AM17</f>
        <v>1.6124216183935502</v>
      </c>
    </row>
    <row r="38" spans="1:45" x14ac:dyDescent="0.3">
      <c r="I38" s="152"/>
      <c r="J38" s="152"/>
      <c r="K38" s="152"/>
      <c r="L38" s="152"/>
      <c r="M38" s="152"/>
      <c r="N38" s="152"/>
      <c r="O38" s="152"/>
      <c r="P38" s="162"/>
      <c r="Q38" s="152"/>
      <c r="R38" s="162"/>
      <c r="S38" s="3"/>
      <c r="T38" s="3"/>
      <c r="U38" s="3"/>
      <c r="V38" s="3"/>
      <c r="W38" s="3"/>
      <c r="X38" s="152"/>
      <c r="Y38" s="152"/>
      <c r="Z38" s="152"/>
      <c r="AA38" s="152"/>
      <c r="AB38" s="152"/>
      <c r="AC38" s="36" t="s">
        <v>26</v>
      </c>
      <c r="AD38" s="3">
        <v>74</v>
      </c>
      <c r="AE38" s="37">
        <f>AE18/Energy!AC18</f>
        <v>3.6071985412647658</v>
      </c>
      <c r="AF38" s="3">
        <v>147</v>
      </c>
      <c r="AG38" s="37">
        <f>AG18/Energy!AE18</f>
        <v>3.6067879749688911</v>
      </c>
      <c r="AM38" s="152"/>
      <c r="AN38" s="152"/>
      <c r="AO38" s="162"/>
    </row>
    <row r="39" spans="1:45" x14ac:dyDescent="0.3">
      <c r="A39" s="53" t="s">
        <v>34</v>
      </c>
      <c r="B39" s="53"/>
      <c r="C39" s="16"/>
      <c r="D39" s="16"/>
      <c r="E39" s="16"/>
      <c r="F39" s="16"/>
      <c r="G39" s="16"/>
      <c r="H39" s="16"/>
      <c r="I39" s="56"/>
      <c r="J39" s="56"/>
      <c r="K39" s="56">
        <v>4.2</v>
      </c>
      <c r="L39" s="56"/>
      <c r="M39" s="56">
        <v>4.2</v>
      </c>
      <c r="N39" s="56"/>
      <c r="O39" s="59">
        <v>632</v>
      </c>
      <c r="P39" s="57">
        <f>P19/Energy!N19</f>
        <v>4.1210171876570509</v>
      </c>
      <c r="Q39" s="59">
        <v>680</v>
      </c>
      <c r="R39" s="57">
        <f>R19/Energy!P19</f>
        <v>3.9141584559319749</v>
      </c>
      <c r="S39" s="56"/>
      <c r="T39" s="56"/>
      <c r="U39" s="56"/>
      <c r="V39" s="56"/>
      <c r="W39" s="56"/>
      <c r="X39" s="56"/>
      <c r="Y39" s="56">
        <v>792</v>
      </c>
      <c r="Z39" s="56">
        <v>4.4000000000000004</v>
      </c>
      <c r="AA39" s="56">
        <v>1005</v>
      </c>
      <c r="AB39" s="56">
        <v>4.3</v>
      </c>
      <c r="AC39" s="56"/>
      <c r="AD39" s="56">
        <f>SUM(AD28:AD38)</f>
        <v>907</v>
      </c>
      <c r="AE39" s="57">
        <f>(AD28*AE28+AD29*AE29+AD30*AE30+AD31*AE31+AD32*AE32+AD33*AE33+AD34*AE34+AD35*AE35+AD36*AE36+AD37*AE37+AD38*AE38)/SUM(AD28:AD38)</f>
        <v>3.7681816280561433</v>
      </c>
      <c r="AF39" s="56">
        <f>SUM(AF28:AF38)</f>
        <v>1806</v>
      </c>
      <c r="AG39" s="57">
        <f>(AF28*AG28+AF29*AG29+AF30*AG30+AF31*AG31+AF32*AG32+AF33*AG33+AF34*AG34+AF35*AG35+AF36*AG36+AF37*AG37+AF38*AG38)/SUM(AF28:AF38)</f>
        <v>3.6300838560057569</v>
      </c>
      <c r="AH39" s="16"/>
      <c r="AI39" s="16"/>
      <c r="AJ39" s="16"/>
      <c r="AK39" s="16"/>
      <c r="AL39" s="16"/>
      <c r="AM39" s="56"/>
      <c r="AN39" s="56">
        <v>1044</v>
      </c>
      <c r="AO39" s="57">
        <f>AO19/Energy!AM19</f>
        <v>1.7023134002618945</v>
      </c>
      <c r="AP39" s="16">
        <v>1469</v>
      </c>
      <c r="AQ39" s="28">
        <f>AQ19/Energy!AO19</f>
        <v>1.621290914652799</v>
      </c>
      <c r="AR39" s="12"/>
      <c r="AS39" s="8"/>
    </row>
    <row r="40" spans="1:45" s="12" customFormat="1" x14ac:dyDescent="0.3">
      <c r="M40" s="8"/>
      <c r="P40" s="8"/>
      <c r="Q40" s="8"/>
      <c r="R40" s="8"/>
      <c r="Z40" s="8"/>
      <c r="AB40" s="8"/>
      <c r="AS40" s="8"/>
    </row>
    <row r="41" spans="1:45" x14ac:dyDescent="0.3">
      <c r="AR41" s="12"/>
      <c r="AS41" s="8"/>
    </row>
    <row r="42" spans="1:45" x14ac:dyDescent="0.3">
      <c r="A42" s="68" t="s">
        <v>91</v>
      </c>
      <c r="B42" s="3"/>
      <c r="C42" s="3"/>
      <c r="D42" s="152" t="s">
        <v>1</v>
      </c>
      <c r="E42" s="152"/>
      <c r="F42" s="152"/>
      <c r="G42" s="152"/>
      <c r="H42" s="152"/>
      <c r="I42" s="152" t="s">
        <v>2</v>
      </c>
      <c r="J42" s="152"/>
      <c r="K42" s="152"/>
      <c r="L42" s="152"/>
      <c r="M42" s="152"/>
      <c r="N42" s="152" t="s">
        <v>3</v>
      </c>
      <c r="O42" s="152"/>
      <c r="P42" s="152"/>
      <c r="Q42" s="152"/>
      <c r="R42" s="152"/>
      <c r="S42" s="152" t="s">
        <v>4</v>
      </c>
      <c r="T42" s="152"/>
      <c r="U42" s="152"/>
      <c r="V42" s="152"/>
      <c r="W42" s="152"/>
      <c r="X42" s="152" t="s">
        <v>5</v>
      </c>
      <c r="Y42" s="152"/>
      <c r="Z42" s="152"/>
      <c r="AA42" s="152"/>
      <c r="AB42" s="152"/>
      <c r="AC42" s="152" t="s">
        <v>6</v>
      </c>
      <c r="AD42" s="152"/>
      <c r="AE42" s="152"/>
      <c r="AF42" s="152"/>
      <c r="AG42" s="152"/>
      <c r="AH42" s="152" t="s">
        <v>7</v>
      </c>
      <c r="AI42" s="152"/>
      <c r="AJ42" s="152"/>
      <c r="AK42" s="152"/>
      <c r="AL42" s="152"/>
      <c r="AM42" s="152" t="s">
        <v>8</v>
      </c>
      <c r="AN42" s="152"/>
      <c r="AO42" s="152"/>
      <c r="AP42" s="152"/>
      <c r="AQ42" s="152"/>
    </row>
    <row r="43" spans="1:45" x14ac:dyDescent="0.3">
      <c r="A43" s="3"/>
      <c r="B43" s="3"/>
      <c r="C43" s="3"/>
      <c r="D43" s="3" t="s">
        <v>37</v>
      </c>
      <c r="E43" s="3" t="s">
        <v>11</v>
      </c>
      <c r="F43" s="3" t="s">
        <v>27</v>
      </c>
      <c r="G43" s="3" t="s">
        <v>11</v>
      </c>
      <c r="H43" s="3" t="s">
        <v>28</v>
      </c>
      <c r="I43" s="3" t="s">
        <v>37</v>
      </c>
      <c r="J43" s="3" t="s">
        <v>11</v>
      </c>
      <c r="K43" s="3" t="s">
        <v>27</v>
      </c>
      <c r="L43" s="3" t="s">
        <v>11</v>
      </c>
      <c r="M43" s="3" t="s">
        <v>28</v>
      </c>
      <c r="N43" s="3" t="s">
        <v>37</v>
      </c>
      <c r="O43" s="3" t="s">
        <v>11</v>
      </c>
      <c r="P43" s="3" t="s">
        <v>27</v>
      </c>
      <c r="Q43" s="3" t="s">
        <v>11</v>
      </c>
      <c r="R43" s="3" t="s">
        <v>28</v>
      </c>
      <c r="S43" s="3" t="s">
        <v>37</v>
      </c>
      <c r="T43" s="3" t="s">
        <v>11</v>
      </c>
      <c r="U43" s="3" t="s">
        <v>27</v>
      </c>
      <c r="V43" s="3" t="s">
        <v>11</v>
      </c>
      <c r="W43" s="3" t="s">
        <v>28</v>
      </c>
      <c r="X43" s="3" t="s">
        <v>37</v>
      </c>
      <c r="Y43" s="3" t="s">
        <v>11</v>
      </c>
      <c r="Z43" s="3" t="s">
        <v>27</v>
      </c>
      <c r="AA43" s="3" t="s">
        <v>11</v>
      </c>
      <c r="AB43" s="3" t="s">
        <v>28</v>
      </c>
      <c r="AC43" s="55" t="s">
        <v>37</v>
      </c>
      <c r="AD43" s="55" t="s">
        <v>11</v>
      </c>
      <c r="AE43" s="55" t="s">
        <v>27</v>
      </c>
      <c r="AF43" s="55" t="s">
        <v>11</v>
      </c>
      <c r="AG43" s="55" t="s">
        <v>28</v>
      </c>
      <c r="AH43" s="3" t="s">
        <v>37</v>
      </c>
      <c r="AI43" s="3" t="s">
        <v>11</v>
      </c>
      <c r="AJ43" s="3" t="s">
        <v>27</v>
      </c>
      <c r="AK43" s="3" t="s">
        <v>11</v>
      </c>
      <c r="AL43" s="3" t="s">
        <v>28</v>
      </c>
      <c r="AM43" s="55" t="s">
        <v>37</v>
      </c>
      <c r="AN43" s="55" t="s">
        <v>11</v>
      </c>
      <c r="AO43" s="55" t="s">
        <v>27</v>
      </c>
      <c r="AP43" s="55" t="s">
        <v>11</v>
      </c>
      <c r="AQ43" s="3" t="s">
        <v>28</v>
      </c>
    </row>
    <row r="44" spans="1:45" x14ac:dyDescent="0.3">
      <c r="AC44" s="36" t="s">
        <v>12</v>
      </c>
      <c r="AD44" s="3">
        <v>277</v>
      </c>
      <c r="AE44" s="37">
        <f>AE3/Energy!AC23*1000</f>
        <v>12.142358688066992</v>
      </c>
      <c r="AF44" s="3">
        <v>302</v>
      </c>
      <c r="AG44" s="37">
        <f>AG3/Energy!AE23*1000</f>
        <v>12.336504161712249</v>
      </c>
      <c r="AM44" s="3"/>
      <c r="AN44" s="3" t="s">
        <v>212</v>
      </c>
      <c r="AO44" s="3" t="s">
        <v>211</v>
      </c>
      <c r="AP44" s="3" t="s">
        <v>217</v>
      </c>
    </row>
    <row r="45" spans="1:45" x14ac:dyDescent="0.3">
      <c r="AC45" s="36" t="s">
        <v>13</v>
      </c>
      <c r="AD45" s="3">
        <v>168</v>
      </c>
      <c r="AE45" s="37">
        <f>AE4/Energy!AC24*1000</f>
        <v>12.9486969349287</v>
      </c>
      <c r="AF45" s="3">
        <v>179</v>
      </c>
      <c r="AG45" s="37">
        <f>AG4/Energy!AE24*1000</f>
        <v>12.155038759689925</v>
      </c>
      <c r="AM45" s="39" t="s">
        <v>214</v>
      </c>
      <c r="AN45" s="3">
        <v>1503</v>
      </c>
      <c r="AO45" s="37">
        <f>AO4/Energy!AM24*1000</f>
        <v>6.7815249266862168</v>
      </c>
      <c r="AP45" s="162">
        <f>AP4/Energy!AN24*1000</f>
        <v>7.1785576975888397</v>
      </c>
      <c r="AQ45" s="5"/>
      <c r="AR45" s="5"/>
    </row>
    <row r="46" spans="1:45" x14ac:dyDescent="0.3">
      <c r="AC46" s="36" t="s">
        <v>14</v>
      </c>
      <c r="AD46" s="3">
        <v>93</v>
      </c>
      <c r="AE46" s="37">
        <f>AE5/Energy!AC25*1000</f>
        <v>13.195524559731073</v>
      </c>
      <c r="AF46" s="3">
        <v>89</v>
      </c>
      <c r="AG46" s="37">
        <f>AG5/Energy!AE25*1000</f>
        <v>12.112130860960228</v>
      </c>
      <c r="AM46" s="40" t="s">
        <v>215</v>
      </c>
      <c r="AN46" s="3">
        <v>1620</v>
      </c>
      <c r="AO46" s="37">
        <f>AO5/Energy!AM25*1000</f>
        <v>7.1595796809495287</v>
      </c>
      <c r="AP46" s="162"/>
      <c r="AQ46" s="5"/>
      <c r="AR46" s="5"/>
    </row>
    <row r="47" spans="1:45" x14ac:dyDescent="0.3">
      <c r="AC47" s="36" t="s">
        <v>15</v>
      </c>
      <c r="AD47" s="3">
        <v>80</v>
      </c>
      <c r="AE47" s="37">
        <f>AE6/Energy!AC26*1000</f>
        <v>13.827556982916276</v>
      </c>
      <c r="AF47" s="3">
        <v>117</v>
      </c>
      <c r="AG47" s="37">
        <f>AG6/Energy!AE26*1000</f>
        <v>13.006885998469777</v>
      </c>
      <c r="AM47" s="3" t="s">
        <v>216</v>
      </c>
      <c r="AN47" s="3">
        <v>1500</v>
      </c>
      <c r="AO47" s="37">
        <f>AO6/Energy!AM26*1000</f>
        <v>7.5208773518462619</v>
      </c>
      <c r="AP47" s="162"/>
      <c r="AQ47" s="8"/>
      <c r="AR47" s="8"/>
    </row>
    <row r="48" spans="1:45" x14ac:dyDescent="0.3">
      <c r="R48" s="5"/>
      <c r="AC48" s="4"/>
      <c r="AE48" s="5"/>
      <c r="AG48" s="5"/>
      <c r="AM48" s="3"/>
      <c r="AN48" s="3" t="s">
        <v>212</v>
      </c>
      <c r="AO48" s="3" t="s">
        <v>211</v>
      </c>
      <c r="AP48" s="3"/>
    </row>
    <row r="49" spans="1:45" x14ac:dyDescent="0.3">
      <c r="I49" s="3" t="s">
        <v>16</v>
      </c>
      <c r="J49" s="3">
        <v>47</v>
      </c>
      <c r="K49" s="37">
        <f>K8/Energy!I28*1000</f>
        <v>17.671917018824434</v>
      </c>
      <c r="L49" s="3">
        <v>52</v>
      </c>
      <c r="M49" s="37">
        <f>M8/Energy!K28*1000</f>
        <v>16.796640671865628</v>
      </c>
      <c r="N49" s="152" t="s">
        <v>191</v>
      </c>
      <c r="O49" s="152">
        <v>131</v>
      </c>
      <c r="P49" s="162">
        <f>P8/Energy!N28*1000</f>
        <v>16.698292220113849</v>
      </c>
      <c r="Q49" s="152">
        <v>119</v>
      </c>
      <c r="R49" s="162">
        <f>R8/Energy!P28*1000</f>
        <v>14.775725593667545</v>
      </c>
      <c r="X49" s="152" t="s">
        <v>191</v>
      </c>
      <c r="Y49" s="152">
        <v>132</v>
      </c>
      <c r="Z49" s="162">
        <f>Z8/Energy!X28*1000</f>
        <v>18.699910952804988</v>
      </c>
      <c r="AA49" s="152">
        <v>202</v>
      </c>
      <c r="AB49" s="162">
        <f>AB8/Energy!Z28*1000</f>
        <v>16.492578339747112</v>
      </c>
      <c r="AC49" s="36" t="s">
        <v>16</v>
      </c>
      <c r="AD49" s="3">
        <v>135</v>
      </c>
      <c r="AE49" s="37">
        <f>AE8/Energy!AC28*1000</f>
        <v>16.552020636285469</v>
      </c>
      <c r="AF49" s="3">
        <v>192</v>
      </c>
      <c r="AG49" s="42">
        <f>AG8/Energy!AE28*1000</f>
        <v>14.340226489414084</v>
      </c>
      <c r="AH49" s="3"/>
      <c r="AI49" s="3"/>
      <c r="AJ49" s="3"/>
      <c r="AK49" s="3"/>
      <c r="AL49" s="3"/>
      <c r="AM49" s="152" t="s">
        <v>207</v>
      </c>
      <c r="AN49" s="152">
        <v>772</v>
      </c>
      <c r="AO49" s="162">
        <f>AO8/Energy!AM28*1000</f>
        <v>6.8698347107438025</v>
      </c>
    </row>
    <row r="50" spans="1:45" x14ac:dyDescent="0.3">
      <c r="I50" s="152" t="s">
        <v>181</v>
      </c>
      <c r="J50" s="152">
        <v>221</v>
      </c>
      <c r="K50" s="162">
        <f>K9/Energy!I29*1000</f>
        <v>17.4346201743462</v>
      </c>
      <c r="L50" s="152">
        <v>259</v>
      </c>
      <c r="M50" s="162">
        <f>M9/Energy!K29*1000</f>
        <v>16.251354279523291</v>
      </c>
      <c r="N50" s="152"/>
      <c r="O50" s="152"/>
      <c r="P50" s="162"/>
      <c r="Q50" s="152"/>
      <c r="R50" s="162"/>
      <c r="X50" s="152"/>
      <c r="Y50" s="152"/>
      <c r="Z50" s="162"/>
      <c r="AA50" s="152"/>
      <c r="AB50" s="162"/>
      <c r="AC50" s="36" t="s">
        <v>17</v>
      </c>
      <c r="AD50" s="3">
        <v>77</v>
      </c>
      <c r="AE50" s="37">
        <f>AE9/Energy!AC29*1000</f>
        <v>15.985244389794037</v>
      </c>
      <c r="AF50" s="3">
        <v>137</v>
      </c>
      <c r="AG50" s="42">
        <f>AG9/Energy!AE29*1000</f>
        <v>14.522250948897078</v>
      </c>
      <c r="AH50" s="3"/>
      <c r="AI50" s="3"/>
      <c r="AJ50" s="3"/>
      <c r="AK50" s="3"/>
      <c r="AL50" s="3"/>
      <c r="AM50" s="152"/>
      <c r="AN50" s="152"/>
      <c r="AO50" s="162"/>
    </row>
    <row r="51" spans="1:45" x14ac:dyDescent="0.3">
      <c r="I51" s="152"/>
      <c r="J51" s="152"/>
      <c r="K51" s="162"/>
      <c r="L51" s="152"/>
      <c r="M51" s="162"/>
      <c r="N51" s="152" t="s">
        <v>248</v>
      </c>
      <c r="O51" s="152">
        <v>350</v>
      </c>
      <c r="P51" s="162">
        <f>P10/Energy!N30*1000</f>
        <v>17.485428809325562</v>
      </c>
      <c r="Q51" s="152">
        <v>394</v>
      </c>
      <c r="R51" s="162">
        <f>R10/Energy!P30*1000</f>
        <v>16.713091922005571</v>
      </c>
      <c r="X51" s="152" t="s">
        <v>192</v>
      </c>
      <c r="Y51" s="152">
        <v>183</v>
      </c>
      <c r="Z51" s="162">
        <f>Z10/Energy!X30*1000</f>
        <v>17.925736235595391</v>
      </c>
      <c r="AA51" s="152">
        <v>247</v>
      </c>
      <c r="AB51" s="162">
        <f>AB10/Energy!Z30*1000</f>
        <v>17.582417582417584</v>
      </c>
      <c r="AC51" s="36" t="s">
        <v>18</v>
      </c>
      <c r="AD51" s="3">
        <v>85</v>
      </c>
      <c r="AE51" s="37">
        <f>AE10/Energy!AC30*1000</f>
        <v>15.886896953796823</v>
      </c>
      <c r="AF51" s="3">
        <v>158</v>
      </c>
      <c r="AG51" s="42">
        <f>AG10/Energy!AE30*1000</f>
        <v>14.982973893303063</v>
      </c>
      <c r="AH51" s="3"/>
      <c r="AI51" s="3"/>
      <c r="AJ51" s="3"/>
      <c r="AK51" s="3"/>
      <c r="AL51" s="3"/>
      <c r="AM51" s="152"/>
      <c r="AN51" s="152"/>
      <c r="AO51" s="162"/>
    </row>
    <row r="52" spans="1:45" x14ac:dyDescent="0.3">
      <c r="I52" s="152"/>
      <c r="J52" s="152"/>
      <c r="K52" s="162"/>
      <c r="L52" s="152"/>
      <c r="M52" s="162"/>
      <c r="N52" s="152"/>
      <c r="O52" s="152"/>
      <c r="P52" s="162"/>
      <c r="Q52" s="152"/>
      <c r="R52" s="162"/>
      <c r="X52" s="152"/>
      <c r="Y52" s="152"/>
      <c r="Z52" s="162"/>
      <c r="AA52" s="152"/>
      <c r="AB52" s="162"/>
      <c r="AC52" s="36" t="s">
        <v>19</v>
      </c>
      <c r="AD52" s="3">
        <v>84</v>
      </c>
      <c r="AE52" s="37">
        <f>AE11/Energy!AC31*1000</f>
        <v>15.005265005265008</v>
      </c>
      <c r="AF52" s="3">
        <v>160</v>
      </c>
      <c r="AG52" s="42">
        <f>AG11/Energy!AE31*1000</f>
        <v>14.968502571808356</v>
      </c>
      <c r="AH52" s="3"/>
      <c r="AI52" s="3"/>
      <c r="AJ52" s="3"/>
      <c r="AK52" s="3"/>
      <c r="AL52" s="3"/>
      <c r="AM52" s="158" t="s">
        <v>208</v>
      </c>
      <c r="AN52" s="152">
        <v>692</v>
      </c>
      <c r="AO52" s="162">
        <f>AO11/Energy!AM31*1000</f>
        <v>7.2776280323450138</v>
      </c>
    </row>
    <row r="53" spans="1:45" x14ac:dyDescent="0.3">
      <c r="I53" s="152"/>
      <c r="J53" s="152"/>
      <c r="K53" s="162"/>
      <c r="L53" s="152"/>
      <c r="M53" s="162"/>
      <c r="N53" s="152"/>
      <c r="O53" s="152"/>
      <c r="P53" s="162"/>
      <c r="Q53" s="152"/>
      <c r="R53" s="162"/>
      <c r="X53" s="152"/>
      <c r="Y53" s="152"/>
      <c r="Z53" s="162"/>
      <c r="AA53" s="152"/>
      <c r="AB53" s="162"/>
      <c r="AC53" s="36" t="s">
        <v>20</v>
      </c>
      <c r="AD53" s="3">
        <v>69</v>
      </c>
      <c r="AE53" s="37">
        <f>AE12/Energy!AC32*1000</f>
        <v>15.872254723314473</v>
      </c>
      <c r="AF53" s="3">
        <v>167</v>
      </c>
      <c r="AG53" s="42">
        <f>AG12/Energy!AE32*1000</f>
        <v>15.242705743817874</v>
      </c>
      <c r="AH53" s="3"/>
      <c r="AI53" s="3"/>
      <c r="AJ53" s="3"/>
      <c r="AK53" s="3"/>
      <c r="AL53" s="3"/>
      <c r="AM53" s="158"/>
      <c r="AN53" s="152"/>
      <c r="AO53" s="162"/>
    </row>
    <row r="54" spans="1:45" x14ac:dyDescent="0.3">
      <c r="I54" s="152" t="s">
        <v>182</v>
      </c>
      <c r="J54" s="152">
        <v>308</v>
      </c>
      <c r="K54" s="162">
        <f>K13/Energy!I33*1000</f>
        <v>17.003676470588236</v>
      </c>
      <c r="L54" s="152">
        <v>317</v>
      </c>
      <c r="M54" s="162">
        <f>M13/Energy!K33*1000</f>
        <v>16.273849607182939</v>
      </c>
      <c r="N54" s="152"/>
      <c r="O54" s="152"/>
      <c r="P54" s="162"/>
      <c r="Q54" s="152"/>
      <c r="R54" s="162"/>
      <c r="X54" s="152" t="s">
        <v>182</v>
      </c>
      <c r="Y54" s="152">
        <v>308</v>
      </c>
      <c r="Z54" s="162">
        <f>Z13/Energy!X33*1000</f>
        <v>18.189884649511978</v>
      </c>
      <c r="AA54" s="152">
        <v>358</v>
      </c>
      <c r="AB54" s="162">
        <f>AB13/Energy!Z33*1000</f>
        <v>18.233618233618234</v>
      </c>
      <c r="AC54" s="36" t="s">
        <v>21</v>
      </c>
      <c r="AD54" s="3">
        <v>67</v>
      </c>
      <c r="AE54" s="37">
        <f>AE13/Energy!AC33*1000</f>
        <v>15.669584562557432</v>
      </c>
      <c r="AF54" s="3">
        <v>168</v>
      </c>
      <c r="AG54" s="42">
        <f>AG13/Energy!AE33*1000</f>
        <v>15.587207739854875</v>
      </c>
      <c r="AH54" s="3"/>
      <c r="AI54" s="3"/>
      <c r="AJ54" s="3"/>
      <c r="AK54" s="3"/>
      <c r="AL54" s="3"/>
      <c r="AM54" s="158"/>
      <c r="AN54" s="152"/>
      <c r="AO54" s="162"/>
    </row>
    <row r="55" spans="1:45" x14ac:dyDescent="0.3">
      <c r="I55" s="152"/>
      <c r="J55" s="152"/>
      <c r="K55" s="162"/>
      <c r="L55" s="152"/>
      <c r="M55" s="162"/>
      <c r="N55" s="152"/>
      <c r="O55" s="152"/>
      <c r="P55" s="162"/>
      <c r="Q55" s="152"/>
      <c r="R55" s="162"/>
      <c r="X55" s="152"/>
      <c r="Y55" s="152"/>
      <c r="Z55" s="162"/>
      <c r="AA55" s="152"/>
      <c r="AB55" s="162"/>
      <c r="AC55" s="36" t="s">
        <v>22</v>
      </c>
      <c r="AD55" s="3">
        <v>73</v>
      </c>
      <c r="AE55" s="37">
        <f>AE14/Energy!AC34*1000</f>
        <v>15.625</v>
      </c>
      <c r="AF55" s="3">
        <v>136</v>
      </c>
      <c r="AG55" s="42">
        <f>AG14/Energy!AE34*1000</f>
        <v>15.41733120680489</v>
      </c>
      <c r="AH55" s="3"/>
      <c r="AI55" s="3"/>
      <c r="AJ55" s="3"/>
      <c r="AK55" s="3"/>
      <c r="AL55" s="3"/>
      <c r="AM55" s="152" t="s">
        <v>209</v>
      </c>
      <c r="AN55" s="152">
        <v>749</v>
      </c>
      <c r="AO55" s="162">
        <f>AO14/Energy!AM34*1000</f>
        <v>6.9200226885989791</v>
      </c>
    </row>
    <row r="56" spans="1:45" x14ac:dyDescent="0.3">
      <c r="I56" s="152"/>
      <c r="J56" s="152"/>
      <c r="K56" s="162"/>
      <c r="L56" s="152"/>
      <c r="M56" s="162"/>
      <c r="N56" s="152"/>
      <c r="O56" s="152"/>
      <c r="P56" s="162"/>
      <c r="Q56" s="152"/>
      <c r="R56" s="162"/>
      <c r="X56" s="152"/>
      <c r="Y56" s="152"/>
      <c r="Z56" s="162"/>
      <c r="AA56" s="152"/>
      <c r="AB56" s="162"/>
      <c r="AC56" s="36" t="s">
        <v>23</v>
      </c>
      <c r="AD56" s="3">
        <v>75</v>
      </c>
      <c r="AE56" s="37">
        <f>AE15/Energy!AC35*1000</f>
        <v>14.857782526840685</v>
      </c>
      <c r="AF56" s="3">
        <v>160</v>
      </c>
      <c r="AG56" s="42">
        <f>AG15/Energy!AE35*1000</f>
        <v>15.61077143228828</v>
      </c>
      <c r="AH56" s="3"/>
      <c r="AI56" s="3"/>
      <c r="AJ56" s="3"/>
      <c r="AK56" s="3"/>
      <c r="AL56" s="3"/>
      <c r="AM56" s="152"/>
      <c r="AN56" s="152"/>
      <c r="AO56" s="162"/>
    </row>
    <row r="57" spans="1:45" x14ac:dyDescent="0.3">
      <c r="I57" s="152"/>
      <c r="J57" s="152"/>
      <c r="K57" s="162"/>
      <c r="L57" s="152"/>
      <c r="M57" s="162"/>
      <c r="N57" s="152" t="s">
        <v>249</v>
      </c>
      <c r="O57" s="152">
        <v>151</v>
      </c>
      <c r="P57" s="162">
        <f>P16/Energy!N36*1000</f>
        <v>18.260451705910619</v>
      </c>
      <c r="Q57" s="152">
        <v>167</v>
      </c>
      <c r="R57" s="162">
        <f>R16/Energy!P36*1000</f>
        <v>16.770186335403725</v>
      </c>
      <c r="X57" s="152"/>
      <c r="Y57" s="152"/>
      <c r="Z57" s="162"/>
      <c r="AA57" s="152"/>
      <c r="AB57" s="162"/>
      <c r="AC57" s="36" t="s">
        <v>24</v>
      </c>
      <c r="AD57" s="3">
        <v>85</v>
      </c>
      <c r="AE57" s="37">
        <f>AE16/Energy!AC36*1000</f>
        <v>16.123216401380517</v>
      </c>
      <c r="AF57" s="3">
        <v>187</v>
      </c>
      <c r="AG57" s="42">
        <f>AG16/Energy!AE36*1000</f>
        <v>15.467064649616717</v>
      </c>
      <c r="AH57" s="3"/>
      <c r="AI57" s="3"/>
      <c r="AJ57" s="3"/>
      <c r="AK57" s="3"/>
      <c r="AL57" s="3"/>
      <c r="AM57" s="152"/>
      <c r="AN57" s="152"/>
      <c r="AO57" s="162"/>
    </row>
    <row r="58" spans="1:45" x14ac:dyDescent="0.3">
      <c r="I58" s="152" t="s">
        <v>183</v>
      </c>
      <c r="J58" s="152">
        <v>204</v>
      </c>
      <c r="K58" s="162">
        <f>K17/Energy!I37*1000</f>
        <v>16.264428121720879</v>
      </c>
      <c r="L58" s="152">
        <v>247</v>
      </c>
      <c r="M58" s="162">
        <f>M17/Energy!K37*1000</f>
        <v>16.393442622950822</v>
      </c>
      <c r="N58" s="152"/>
      <c r="O58" s="152"/>
      <c r="P58" s="162"/>
      <c r="Q58" s="152"/>
      <c r="R58" s="162"/>
      <c r="X58" s="152" t="s">
        <v>193</v>
      </c>
      <c r="Y58" s="152">
        <v>169</v>
      </c>
      <c r="Z58" s="162">
        <f>Z17/Energy!X37*1000</f>
        <v>17.762842054728758</v>
      </c>
      <c r="AA58" s="152">
        <v>198</v>
      </c>
      <c r="AB58" s="162">
        <f>AB17/Energy!Z37*1000</f>
        <v>18.203170874926602</v>
      </c>
      <c r="AC58" s="36" t="s">
        <v>25</v>
      </c>
      <c r="AD58" s="3">
        <v>83</v>
      </c>
      <c r="AE58" s="37">
        <f>AE17/Energy!AC37*1000</f>
        <v>15.815998284366289</v>
      </c>
      <c r="AF58" s="3">
        <v>194</v>
      </c>
      <c r="AG58" s="37">
        <f>AG17/Energy!AE37*1000</f>
        <v>15.309165617337133</v>
      </c>
      <c r="AM58" s="152" t="s">
        <v>210</v>
      </c>
      <c r="AN58" s="152">
        <v>300</v>
      </c>
      <c r="AO58" s="162">
        <f>AO17/Energy!AM37*1000</f>
        <v>6.7500000000000009</v>
      </c>
    </row>
    <row r="59" spans="1:45" x14ac:dyDescent="0.3">
      <c r="I59" s="152"/>
      <c r="J59" s="152"/>
      <c r="K59" s="162"/>
      <c r="L59" s="152"/>
      <c r="M59" s="162"/>
      <c r="N59" s="152"/>
      <c r="O59" s="152"/>
      <c r="P59" s="162"/>
      <c r="Q59" s="152"/>
      <c r="R59" s="162"/>
      <c r="X59" s="152"/>
      <c r="Y59" s="152"/>
      <c r="Z59" s="162"/>
      <c r="AA59" s="152"/>
      <c r="AB59" s="162"/>
      <c r="AC59" s="36" t="s">
        <v>26</v>
      </c>
      <c r="AD59" s="3">
        <v>74</v>
      </c>
      <c r="AE59" s="37">
        <f>AE18/Energy!AC38*1000</f>
        <v>15.047955021497078</v>
      </c>
      <c r="AF59" s="3">
        <v>147</v>
      </c>
      <c r="AG59" s="37">
        <f>AG18/Energy!AE38*1000</f>
        <v>15.033072760072157</v>
      </c>
      <c r="AM59" s="152"/>
      <c r="AN59" s="152"/>
      <c r="AO59" s="162"/>
    </row>
    <row r="60" spans="1:45" x14ac:dyDescent="0.3">
      <c r="A60" s="53" t="s">
        <v>34</v>
      </c>
      <c r="B60" s="53"/>
      <c r="C60" s="16"/>
      <c r="D60" s="16"/>
      <c r="E60" s="16"/>
      <c r="F60" s="16"/>
      <c r="G60" s="16"/>
      <c r="H60" s="51"/>
      <c r="I60" s="16"/>
      <c r="J60" s="16">
        <v>780</v>
      </c>
      <c r="K60" s="28">
        <f>(J49*K49+J50*K50+J54*K54+J58*K58)/SUM(J49:J59)</f>
        <v>16.972701087419868</v>
      </c>
      <c r="L60" s="16">
        <v>875</v>
      </c>
      <c r="M60" s="28">
        <f>(L49*M49+L50*M50+L54*M54+L58*M58)/SUM(L49:L59)</f>
        <v>16.332019116205014</v>
      </c>
      <c r="N60" s="16"/>
      <c r="O60" s="27">
        <v>632</v>
      </c>
      <c r="P60" s="28">
        <f>P19/Energy!N39*1000</f>
        <v>17.270429654591407</v>
      </c>
      <c r="Q60" s="27">
        <v>680</v>
      </c>
      <c r="R60" s="28">
        <f>R19/Energy!P39*1000</f>
        <v>16.411997736276174</v>
      </c>
      <c r="S60" s="64"/>
      <c r="T60" s="16"/>
      <c r="U60" s="16"/>
      <c r="V60" s="16"/>
      <c r="W60" s="51"/>
      <c r="X60" s="16"/>
      <c r="Y60" s="16">
        <v>792</v>
      </c>
      <c r="Z60" s="16"/>
      <c r="AA60" s="16">
        <v>1005</v>
      </c>
      <c r="AB60" s="16"/>
      <c r="AC60" s="16"/>
      <c r="AD60" s="16">
        <f>SUM(AD49:AD59)</f>
        <v>907</v>
      </c>
      <c r="AE60" s="28">
        <f>(AD49*AE49+AD50*AE50+AD51*AE51+AD52*AE52+AD53*AE53+AD54*AE54+AD55*AE55+AD56*AE56+AD57*AE57+AD58*AE58+AD59*AE59)/SUM(AD49:AD59)</f>
        <v>15.736462469516315</v>
      </c>
      <c r="AF60" s="16">
        <f>SUM(AF49:AF59)</f>
        <v>1806</v>
      </c>
      <c r="AG60" s="28">
        <f>(AF49*AG49+AF50*AG50+AF51*AG51+AF52*AG52+AF53*AG53+AF54*AG54+AF55*AG55+AF56*AG56+AF57*AG57+AF58*AG58+AF59*AG59)/SUM(AF49:AF59)</f>
        <v>15.136205038967196</v>
      </c>
      <c r="AH60" s="64"/>
      <c r="AI60" s="16"/>
      <c r="AJ60" s="16"/>
      <c r="AK60" s="16"/>
      <c r="AL60" s="16"/>
      <c r="AM60" s="56"/>
      <c r="AN60" s="56">
        <v>1044</v>
      </c>
      <c r="AO60" s="57">
        <f>AO19/Energy!AM39*1000</f>
        <v>7.1297989031078606</v>
      </c>
      <c r="AP60" s="16">
        <v>1469</v>
      </c>
      <c r="AQ60" s="28">
        <f>AQ19/Energy!AO39*1000</f>
        <v>6.7905188981422162</v>
      </c>
      <c r="AR60" t="s">
        <v>213</v>
      </c>
      <c r="AS60" s="5"/>
    </row>
    <row r="61" spans="1:45" s="12" customFormat="1" x14ac:dyDescent="0.3">
      <c r="P61" s="8"/>
      <c r="Q61" s="8"/>
      <c r="R61" s="8"/>
      <c r="Z61" s="8"/>
      <c r="AB61" s="8"/>
      <c r="AS61" s="8"/>
    </row>
    <row r="62" spans="1:45" x14ac:dyDescent="0.3">
      <c r="AR62" s="12"/>
      <c r="AS62" s="8"/>
    </row>
    <row r="64" spans="1:45" x14ac:dyDescent="0.3">
      <c r="A64" s="68" t="s">
        <v>233</v>
      </c>
      <c r="B64" s="3"/>
      <c r="C64" s="3"/>
      <c r="D64" s="152" t="s">
        <v>1</v>
      </c>
      <c r="E64" s="152"/>
      <c r="F64" s="152"/>
      <c r="G64" s="152"/>
      <c r="H64" s="152"/>
      <c r="I64" s="152" t="s">
        <v>2</v>
      </c>
      <c r="J64" s="152"/>
      <c r="K64" s="152"/>
      <c r="L64" s="152"/>
      <c r="M64" s="152"/>
      <c r="N64" s="152" t="s">
        <v>3</v>
      </c>
      <c r="O64" s="152"/>
      <c r="P64" s="152"/>
      <c r="Q64" s="152"/>
      <c r="R64" s="152"/>
      <c r="S64" s="152" t="s">
        <v>4</v>
      </c>
      <c r="T64" s="152"/>
      <c r="U64" s="152"/>
      <c r="V64" s="152"/>
      <c r="W64" s="152"/>
      <c r="X64" s="152" t="s">
        <v>5</v>
      </c>
      <c r="Y64" s="152"/>
      <c r="Z64" s="152"/>
      <c r="AA64" s="152"/>
      <c r="AB64" s="152"/>
      <c r="AC64" s="152" t="s">
        <v>6</v>
      </c>
      <c r="AD64" s="152"/>
      <c r="AE64" s="152"/>
      <c r="AF64" s="152"/>
      <c r="AG64" s="152"/>
      <c r="AH64" s="152" t="s">
        <v>7</v>
      </c>
      <c r="AI64" s="152"/>
      <c r="AJ64" s="152"/>
      <c r="AK64" s="152"/>
      <c r="AL64" s="152"/>
      <c r="AM64" s="163" t="s">
        <v>8</v>
      </c>
      <c r="AN64" s="163"/>
      <c r="AO64" s="163"/>
      <c r="AP64" s="163"/>
      <c r="AQ64" s="163"/>
      <c r="AR64" s="43"/>
      <c r="AS64" s="43"/>
    </row>
    <row r="65" spans="1:45" x14ac:dyDescent="0.3">
      <c r="A65" s="3"/>
      <c r="B65" s="3"/>
      <c r="C65" s="3"/>
      <c r="D65" s="55" t="s">
        <v>37</v>
      </c>
      <c r="E65" s="55" t="s">
        <v>11</v>
      </c>
      <c r="F65" s="55" t="s">
        <v>27</v>
      </c>
      <c r="G65" s="55" t="s">
        <v>11</v>
      </c>
      <c r="H65" s="55" t="s">
        <v>28</v>
      </c>
      <c r="I65" s="3" t="s">
        <v>37</v>
      </c>
      <c r="J65" s="3" t="s">
        <v>11</v>
      </c>
      <c r="K65" s="3" t="s">
        <v>27</v>
      </c>
      <c r="L65" s="3" t="s">
        <v>11</v>
      </c>
      <c r="M65" s="3" t="s">
        <v>28</v>
      </c>
      <c r="N65" s="3" t="s">
        <v>37</v>
      </c>
      <c r="O65" s="3" t="s">
        <v>11</v>
      </c>
      <c r="P65" s="3" t="s">
        <v>27</v>
      </c>
      <c r="Q65" s="3" t="s">
        <v>11</v>
      </c>
      <c r="R65" s="3" t="s">
        <v>28</v>
      </c>
      <c r="S65" s="3" t="s">
        <v>37</v>
      </c>
      <c r="T65" s="3" t="s">
        <v>11</v>
      </c>
      <c r="U65" s="3" t="s">
        <v>27</v>
      </c>
      <c r="V65" s="3" t="s">
        <v>11</v>
      </c>
      <c r="W65" s="3" t="s">
        <v>28</v>
      </c>
      <c r="X65" s="3" t="s">
        <v>37</v>
      </c>
      <c r="Y65" s="3" t="s">
        <v>11</v>
      </c>
      <c r="Z65" s="3" t="s">
        <v>27</v>
      </c>
      <c r="AA65" s="3" t="s">
        <v>11</v>
      </c>
      <c r="AB65" s="3" t="s">
        <v>28</v>
      </c>
      <c r="AC65" s="55" t="s">
        <v>37</v>
      </c>
      <c r="AD65" s="55" t="s">
        <v>11</v>
      </c>
      <c r="AE65" s="55" t="s">
        <v>27</v>
      </c>
      <c r="AF65" s="55" t="s">
        <v>11</v>
      </c>
      <c r="AG65" s="55" t="s">
        <v>28</v>
      </c>
      <c r="AH65" s="3" t="s">
        <v>37</v>
      </c>
      <c r="AI65" s="3" t="s">
        <v>11</v>
      </c>
      <c r="AJ65" s="3" t="s">
        <v>27</v>
      </c>
      <c r="AK65" s="3" t="s">
        <v>11</v>
      </c>
      <c r="AL65" s="3" t="s">
        <v>28</v>
      </c>
      <c r="AM65" s="55" t="s">
        <v>37</v>
      </c>
      <c r="AN65" s="55" t="s">
        <v>11</v>
      </c>
      <c r="AO65" s="55" t="s">
        <v>27</v>
      </c>
      <c r="AP65" s="55" t="s">
        <v>11</v>
      </c>
      <c r="AQ65" s="3" t="s">
        <v>28</v>
      </c>
      <c r="AR65" s="12"/>
      <c r="AS65" s="12"/>
    </row>
    <row r="66" spans="1:45" x14ac:dyDescent="0.3">
      <c r="D66" s="25" t="s">
        <v>222</v>
      </c>
      <c r="E66" s="3">
        <v>66</v>
      </c>
      <c r="F66" s="3">
        <v>27</v>
      </c>
      <c r="G66" s="3">
        <v>64</v>
      </c>
      <c r="H66" s="3">
        <v>26</v>
      </c>
      <c r="AC66" s="36" t="s">
        <v>12</v>
      </c>
      <c r="AD66" s="3">
        <v>277</v>
      </c>
      <c r="AE66" s="50">
        <f>10*AE23</f>
        <v>29.096989966555178</v>
      </c>
      <c r="AF66" s="3">
        <v>302</v>
      </c>
      <c r="AG66" s="50">
        <f>10*AG23</f>
        <v>29.564721806653846</v>
      </c>
      <c r="AM66" s="3"/>
      <c r="AN66" s="3" t="s">
        <v>212</v>
      </c>
      <c r="AO66" s="3" t="s">
        <v>211</v>
      </c>
      <c r="AP66" s="3" t="s">
        <v>217</v>
      </c>
      <c r="AR66" s="12"/>
      <c r="AS66" s="12"/>
    </row>
    <row r="67" spans="1:45" x14ac:dyDescent="0.3">
      <c r="D67" s="26" t="s">
        <v>223</v>
      </c>
      <c r="E67" s="3">
        <v>150</v>
      </c>
      <c r="F67" s="3">
        <v>27</v>
      </c>
      <c r="G67" s="3">
        <v>141</v>
      </c>
      <c r="H67" s="3">
        <v>28</v>
      </c>
      <c r="AC67" s="36" t="s">
        <v>13</v>
      </c>
      <c r="AD67" s="3">
        <v>168</v>
      </c>
      <c r="AE67" s="50">
        <f t="shared" ref="AE67:AG69" si="0">10*AE24</f>
        <v>31.022160556042778</v>
      </c>
      <c r="AF67" s="3">
        <v>179</v>
      </c>
      <c r="AG67" s="50">
        <f t="shared" si="0"/>
        <v>29.124193883919286</v>
      </c>
      <c r="AM67" s="39" t="s">
        <v>214</v>
      </c>
      <c r="AN67" s="3">
        <v>1503</v>
      </c>
      <c r="AO67" s="50">
        <f>10*AO24</f>
        <v>16.20792874352048</v>
      </c>
      <c r="AP67" s="163">
        <f>10*AP24</f>
        <v>17.156734050932002</v>
      </c>
      <c r="AQ67" s="6"/>
      <c r="AR67" s="43"/>
      <c r="AS67" s="12"/>
    </row>
    <row r="68" spans="1:45" x14ac:dyDescent="0.3">
      <c r="D68" s="26" t="s">
        <v>224</v>
      </c>
      <c r="E68" s="3">
        <v>134</v>
      </c>
      <c r="F68" s="3">
        <v>29</v>
      </c>
      <c r="G68" s="3">
        <v>135</v>
      </c>
      <c r="H68" s="3">
        <v>28</v>
      </c>
      <c r="AC68" s="36" t="s">
        <v>14</v>
      </c>
      <c r="AD68" s="3">
        <v>93</v>
      </c>
      <c r="AE68" s="50">
        <f t="shared" si="0"/>
        <v>31.595386833253247</v>
      </c>
      <c r="AF68" s="3">
        <v>89</v>
      </c>
      <c r="AG68" s="50">
        <f t="shared" si="0"/>
        <v>28.991138275774464</v>
      </c>
      <c r="AM68" s="40" t="s">
        <v>215</v>
      </c>
      <c r="AN68" s="3">
        <v>1620</v>
      </c>
      <c r="AO68" s="50">
        <f t="shared" ref="AO68:AO69" si="1">10*AO25</f>
        <v>17.112146370663407</v>
      </c>
      <c r="AP68" s="163"/>
      <c r="AQ68" s="6"/>
      <c r="AR68" s="43"/>
      <c r="AS68" s="12"/>
    </row>
    <row r="69" spans="1:45" x14ac:dyDescent="0.3">
      <c r="D69" s="26" t="s">
        <v>225</v>
      </c>
      <c r="E69" s="3">
        <v>117</v>
      </c>
      <c r="F69" s="3">
        <v>32</v>
      </c>
      <c r="G69" s="3">
        <v>123</v>
      </c>
      <c r="H69" s="3">
        <v>30</v>
      </c>
      <c r="AC69" s="36" t="s">
        <v>15</v>
      </c>
      <c r="AD69" s="3">
        <v>80</v>
      </c>
      <c r="AE69" s="50">
        <f t="shared" si="0"/>
        <v>33.088196052898418</v>
      </c>
      <c r="AF69" s="3">
        <v>117</v>
      </c>
      <c r="AG69" s="50">
        <f t="shared" si="0"/>
        <v>31.115585247551934</v>
      </c>
      <c r="AM69" s="3" t="s">
        <v>216</v>
      </c>
      <c r="AN69" s="3">
        <v>1500</v>
      </c>
      <c r="AO69" s="50">
        <f t="shared" si="1"/>
        <v>17.975231453649151</v>
      </c>
      <c r="AP69" s="163"/>
      <c r="AQ69" s="6"/>
      <c r="AR69" s="43"/>
      <c r="AS69" s="12"/>
    </row>
    <row r="70" spans="1:45" x14ac:dyDescent="0.3">
      <c r="D70" s="26"/>
      <c r="E70" s="3"/>
      <c r="F70" s="3"/>
      <c r="G70" s="3"/>
      <c r="H70" s="3"/>
      <c r="AC70" s="36"/>
      <c r="AD70" s="3"/>
      <c r="AE70" s="50"/>
      <c r="AF70" s="3"/>
      <c r="AG70" s="50"/>
      <c r="AM70" s="3"/>
      <c r="AN70" s="3" t="s">
        <v>212</v>
      </c>
      <c r="AO70" s="3" t="s">
        <v>211</v>
      </c>
      <c r="AR70" s="12"/>
      <c r="AS70" s="12"/>
    </row>
    <row r="71" spans="1:45" x14ac:dyDescent="0.3">
      <c r="D71" s="26" t="s">
        <v>226</v>
      </c>
      <c r="E71" s="3">
        <v>170</v>
      </c>
      <c r="F71" s="3">
        <v>34</v>
      </c>
      <c r="G71" s="3">
        <v>176</v>
      </c>
      <c r="H71" s="3">
        <v>31</v>
      </c>
      <c r="I71" s="3" t="s">
        <v>16</v>
      </c>
      <c r="J71" s="3">
        <v>47</v>
      </c>
      <c r="K71" s="3">
        <f>10*K28</f>
        <v>43</v>
      </c>
      <c r="L71" s="3">
        <v>52</v>
      </c>
      <c r="M71" s="3">
        <f>10*M28</f>
        <v>41</v>
      </c>
      <c r="N71" s="152" t="s">
        <v>191</v>
      </c>
      <c r="O71" s="152">
        <v>131</v>
      </c>
      <c r="P71" s="162">
        <f>10*P28</f>
        <v>39.804595621494478</v>
      </c>
      <c r="Q71" s="152">
        <v>119</v>
      </c>
      <c r="R71" s="162">
        <f>10*R28</f>
        <v>35.202413879808901</v>
      </c>
      <c r="S71" s="152" t="s">
        <v>200</v>
      </c>
      <c r="T71" s="152">
        <v>138</v>
      </c>
      <c r="U71" s="162">
        <f>10*U7</f>
        <v>0</v>
      </c>
      <c r="V71" s="152">
        <v>143</v>
      </c>
      <c r="W71" s="162">
        <f>10*W7</f>
        <v>0</v>
      </c>
      <c r="X71" s="152" t="s">
        <v>191</v>
      </c>
      <c r="Y71" s="152">
        <v>132</v>
      </c>
      <c r="Z71" s="152">
        <f>10*Z28</f>
        <v>46</v>
      </c>
      <c r="AA71" s="152">
        <v>202</v>
      </c>
      <c r="AB71" s="153">
        <f>10*AB28</f>
        <v>40</v>
      </c>
      <c r="AC71" s="36" t="s">
        <v>16</v>
      </c>
      <c r="AD71" s="3">
        <v>135</v>
      </c>
      <c r="AE71" s="50">
        <f>10*AE28</f>
        <v>39.618428228901898</v>
      </c>
      <c r="AF71" s="3">
        <v>192</v>
      </c>
      <c r="AG71" s="50">
        <f>10*AG28</f>
        <v>34.37338644242827</v>
      </c>
      <c r="AH71" s="152" t="s">
        <v>207</v>
      </c>
      <c r="AI71" s="159">
        <v>164</v>
      </c>
      <c r="AJ71" s="167">
        <f>10*AJ28</f>
        <v>0</v>
      </c>
      <c r="AK71" s="159">
        <v>160</v>
      </c>
      <c r="AL71" s="167">
        <f>10*AL49</f>
        <v>0</v>
      </c>
      <c r="AM71" s="152" t="s">
        <v>207</v>
      </c>
      <c r="AN71" s="152">
        <v>772</v>
      </c>
      <c r="AO71" s="163">
        <f>10*AO28</f>
        <v>16.403552047360634</v>
      </c>
      <c r="AP71" s="6"/>
      <c r="AQ71" s="6"/>
      <c r="AR71" s="6"/>
      <c r="AS71" s="6"/>
    </row>
    <row r="72" spans="1:45" x14ac:dyDescent="0.3">
      <c r="D72" s="164" t="s">
        <v>218</v>
      </c>
      <c r="E72" s="152">
        <v>190</v>
      </c>
      <c r="F72" s="152">
        <v>35</v>
      </c>
      <c r="G72" s="152">
        <v>185</v>
      </c>
      <c r="H72" s="152">
        <v>33</v>
      </c>
      <c r="I72" s="152" t="s">
        <v>181</v>
      </c>
      <c r="J72" s="152">
        <v>221</v>
      </c>
      <c r="K72" s="152">
        <f>10*K29</f>
        <v>43</v>
      </c>
      <c r="L72" s="152">
        <v>259</v>
      </c>
      <c r="M72" s="152">
        <f>10*M29</f>
        <v>40</v>
      </c>
      <c r="N72" s="152"/>
      <c r="O72" s="152"/>
      <c r="P72" s="162"/>
      <c r="Q72" s="152"/>
      <c r="R72" s="162"/>
      <c r="S72" s="152"/>
      <c r="T72" s="152"/>
      <c r="U72" s="162"/>
      <c r="V72" s="152"/>
      <c r="W72" s="162"/>
      <c r="X72" s="152"/>
      <c r="Y72" s="152"/>
      <c r="Z72" s="152"/>
      <c r="AA72" s="152"/>
      <c r="AB72" s="153"/>
      <c r="AC72" s="36" t="s">
        <v>17</v>
      </c>
      <c r="AD72" s="3">
        <v>77</v>
      </c>
      <c r="AE72" s="50">
        <f t="shared" ref="AE72:AG81" si="2">10*AE29</f>
        <v>38.317402838014225</v>
      </c>
      <c r="AF72" s="3">
        <v>137</v>
      </c>
      <c r="AG72" s="50">
        <f t="shared" si="2"/>
        <v>34.816553688708353</v>
      </c>
      <c r="AH72" s="152"/>
      <c r="AI72" s="159"/>
      <c r="AJ72" s="167"/>
      <c r="AK72" s="159"/>
      <c r="AL72" s="167"/>
      <c r="AM72" s="152"/>
      <c r="AN72" s="152"/>
      <c r="AO72" s="163"/>
      <c r="AP72" s="6"/>
      <c r="AQ72" s="6"/>
      <c r="AR72" s="6"/>
      <c r="AS72" s="6"/>
    </row>
    <row r="73" spans="1:45" x14ac:dyDescent="0.3">
      <c r="D73" s="164"/>
      <c r="E73" s="152"/>
      <c r="F73" s="152"/>
      <c r="G73" s="152"/>
      <c r="H73" s="152"/>
      <c r="I73" s="152"/>
      <c r="J73" s="152"/>
      <c r="K73" s="152"/>
      <c r="L73" s="152"/>
      <c r="M73" s="152"/>
      <c r="N73" s="152" t="s">
        <v>248</v>
      </c>
      <c r="O73" s="152">
        <v>350</v>
      </c>
      <c r="P73" s="162">
        <f>10*P30</f>
        <v>41.71218591717151</v>
      </c>
      <c r="Q73" s="152">
        <v>394</v>
      </c>
      <c r="R73" s="162">
        <f>10*R30</f>
        <v>39.861812383736385</v>
      </c>
      <c r="S73" s="152" t="s">
        <v>201</v>
      </c>
      <c r="T73" s="152">
        <v>136</v>
      </c>
      <c r="U73" s="162">
        <f>10*U9</f>
        <v>0</v>
      </c>
      <c r="V73" s="152">
        <v>169</v>
      </c>
      <c r="W73" s="162">
        <f>10*W9</f>
        <v>0</v>
      </c>
      <c r="X73" s="152" t="s">
        <v>192</v>
      </c>
      <c r="Y73" s="152">
        <v>183</v>
      </c>
      <c r="Z73" s="152">
        <f>10*Z30</f>
        <v>44</v>
      </c>
      <c r="AA73" s="152">
        <v>247</v>
      </c>
      <c r="AB73" s="153">
        <f>10*AB30</f>
        <v>43</v>
      </c>
      <c r="AC73" s="36" t="s">
        <v>18</v>
      </c>
      <c r="AD73" s="3">
        <v>85</v>
      </c>
      <c r="AE73" s="50">
        <f t="shared" si="2"/>
        <v>38.009554695400503</v>
      </c>
      <c r="AF73" s="3">
        <v>158</v>
      </c>
      <c r="AG73" s="50">
        <f t="shared" si="2"/>
        <v>35.992801439712053</v>
      </c>
      <c r="AH73" s="152"/>
      <c r="AI73" s="159"/>
      <c r="AJ73" s="167"/>
      <c r="AK73" s="159"/>
      <c r="AL73" s="167"/>
      <c r="AM73" s="152"/>
      <c r="AN73" s="152"/>
      <c r="AO73" s="163"/>
      <c r="AP73" s="6"/>
      <c r="AQ73" s="6"/>
      <c r="AR73" s="6"/>
      <c r="AS73" s="6"/>
    </row>
    <row r="74" spans="1:45" x14ac:dyDescent="0.3">
      <c r="D74" s="164" t="s">
        <v>219</v>
      </c>
      <c r="E74" s="152">
        <v>253</v>
      </c>
      <c r="F74" s="152">
        <v>36</v>
      </c>
      <c r="G74" s="152">
        <v>289</v>
      </c>
      <c r="H74" s="152">
        <v>35</v>
      </c>
      <c r="I74" s="152"/>
      <c r="J74" s="152"/>
      <c r="K74" s="152"/>
      <c r="L74" s="152"/>
      <c r="M74" s="152"/>
      <c r="N74" s="152"/>
      <c r="O74" s="152"/>
      <c r="P74" s="162"/>
      <c r="Q74" s="152"/>
      <c r="R74" s="162"/>
      <c r="S74" s="152"/>
      <c r="T74" s="152"/>
      <c r="U74" s="162"/>
      <c r="V74" s="152"/>
      <c r="W74" s="162"/>
      <c r="X74" s="152"/>
      <c r="Y74" s="152"/>
      <c r="Z74" s="152"/>
      <c r="AA74" s="152"/>
      <c r="AB74" s="153"/>
      <c r="AC74" s="36" t="s">
        <v>19</v>
      </c>
      <c r="AD74" s="3">
        <v>84</v>
      </c>
      <c r="AE74" s="50">
        <f t="shared" si="2"/>
        <v>35.951560003363895</v>
      </c>
      <c r="AF74" s="3">
        <v>160</v>
      </c>
      <c r="AG74" s="50">
        <f t="shared" si="2"/>
        <v>35.897933443290967</v>
      </c>
      <c r="AH74" s="152" t="s">
        <v>208</v>
      </c>
      <c r="AI74" s="159">
        <v>157</v>
      </c>
      <c r="AJ74" s="167">
        <f>10*AJ52</f>
        <v>0</v>
      </c>
      <c r="AK74" s="159">
        <v>181</v>
      </c>
      <c r="AL74" s="167">
        <f>10*AL52</f>
        <v>0</v>
      </c>
      <c r="AM74" s="158" t="s">
        <v>208</v>
      </c>
      <c r="AN74" s="152">
        <v>692</v>
      </c>
      <c r="AO74" s="163">
        <f>10*AO31</f>
        <v>17.383466391964973</v>
      </c>
      <c r="AP74" s="6"/>
      <c r="AQ74" s="6"/>
      <c r="AR74" s="6"/>
      <c r="AS74" s="6"/>
    </row>
    <row r="75" spans="1:45" x14ac:dyDescent="0.3">
      <c r="D75" s="164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62"/>
      <c r="Q75" s="152"/>
      <c r="R75" s="162"/>
      <c r="S75" s="152" t="s">
        <v>202</v>
      </c>
      <c r="T75" s="152">
        <v>179</v>
      </c>
      <c r="U75" s="162">
        <f>10*U11</f>
        <v>0</v>
      </c>
      <c r="V75" s="152">
        <v>256</v>
      </c>
      <c r="W75" s="162">
        <f>10*W11</f>
        <v>0</v>
      </c>
      <c r="X75" s="152"/>
      <c r="Y75" s="152"/>
      <c r="Z75" s="152"/>
      <c r="AA75" s="152"/>
      <c r="AB75" s="153"/>
      <c r="AC75" s="36" t="s">
        <v>20</v>
      </c>
      <c r="AD75" s="3">
        <v>69</v>
      </c>
      <c r="AE75" s="50">
        <f t="shared" si="2"/>
        <v>37.983980170296761</v>
      </c>
      <c r="AF75" s="3">
        <v>167</v>
      </c>
      <c r="AG75" s="50">
        <f t="shared" si="2"/>
        <v>36.538702797641449</v>
      </c>
      <c r="AH75" s="152"/>
      <c r="AI75" s="159"/>
      <c r="AJ75" s="167"/>
      <c r="AK75" s="159"/>
      <c r="AL75" s="167"/>
      <c r="AM75" s="158"/>
      <c r="AN75" s="152"/>
      <c r="AO75" s="163"/>
      <c r="AP75" s="6"/>
      <c r="AQ75" s="6"/>
      <c r="AR75" s="6"/>
      <c r="AS75" s="6"/>
    </row>
    <row r="76" spans="1:45" x14ac:dyDescent="0.3">
      <c r="D76" s="164" t="s">
        <v>220</v>
      </c>
      <c r="E76" s="152">
        <v>297</v>
      </c>
      <c r="F76" s="152">
        <v>38</v>
      </c>
      <c r="G76" s="152">
        <v>318</v>
      </c>
      <c r="H76" s="152">
        <v>37</v>
      </c>
      <c r="I76" s="152" t="s">
        <v>182</v>
      </c>
      <c r="J76" s="152">
        <v>308</v>
      </c>
      <c r="K76" s="152">
        <f>10*K33</f>
        <v>43</v>
      </c>
      <c r="L76" s="152">
        <v>317</v>
      </c>
      <c r="M76" s="152">
        <f>10*M33</f>
        <v>40</v>
      </c>
      <c r="N76" s="152"/>
      <c r="O76" s="152"/>
      <c r="P76" s="162"/>
      <c r="Q76" s="152"/>
      <c r="R76" s="162"/>
      <c r="S76" s="152"/>
      <c r="T76" s="152"/>
      <c r="U76" s="162"/>
      <c r="V76" s="152"/>
      <c r="W76" s="162"/>
      <c r="X76" s="152" t="s">
        <v>182</v>
      </c>
      <c r="Y76" s="152">
        <v>308</v>
      </c>
      <c r="Z76" s="152">
        <f>10*Z33</f>
        <v>45</v>
      </c>
      <c r="AA76" s="152">
        <v>358</v>
      </c>
      <c r="AB76" s="153">
        <f>10*AB33</f>
        <v>45</v>
      </c>
      <c r="AC76" s="36" t="s">
        <v>21</v>
      </c>
      <c r="AD76" s="3">
        <v>67</v>
      </c>
      <c r="AE76" s="50">
        <f t="shared" si="2"/>
        <v>37.487851159346512</v>
      </c>
      <c r="AF76" s="3">
        <v>168</v>
      </c>
      <c r="AG76" s="50">
        <f t="shared" si="2"/>
        <v>37.372338026353944</v>
      </c>
      <c r="AH76" s="152"/>
      <c r="AI76" s="159"/>
      <c r="AJ76" s="167"/>
      <c r="AK76" s="159"/>
      <c r="AL76" s="167"/>
      <c r="AM76" s="158"/>
      <c r="AN76" s="152"/>
      <c r="AO76" s="163"/>
      <c r="AP76" s="6"/>
      <c r="AQ76" s="6"/>
      <c r="AR76" s="6"/>
      <c r="AS76" s="6"/>
    </row>
    <row r="77" spans="1:45" x14ac:dyDescent="0.3">
      <c r="D77" s="164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62"/>
      <c r="Q77" s="152"/>
      <c r="R77" s="162"/>
      <c r="S77" s="152" t="s">
        <v>203</v>
      </c>
      <c r="T77" s="152">
        <v>192</v>
      </c>
      <c r="U77" s="162">
        <f>10*U13</f>
        <v>0</v>
      </c>
      <c r="V77" s="152">
        <v>193</v>
      </c>
      <c r="W77" s="162">
        <f>10*W13</f>
        <v>0</v>
      </c>
      <c r="X77" s="152"/>
      <c r="Y77" s="152"/>
      <c r="Z77" s="152"/>
      <c r="AA77" s="152"/>
      <c r="AB77" s="153"/>
      <c r="AC77" s="36" t="s">
        <v>22</v>
      </c>
      <c r="AD77" s="3">
        <v>73</v>
      </c>
      <c r="AE77" s="50">
        <f t="shared" si="2"/>
        <v>37.434180112528054</v>
      </c>
      <c r="AF77" s="3">
        <v>136</v>
      </c>
      <c r="AG77" s="50">
        <f t="shared" si="2"/>
        <v>36.950324111679166</v>
      </c>
      <c r="AH77" s="158" t="s">
        <v>209</v>
      </c>
      <c r="AI77" s="159">
        <v>149</v>
      </c>
      <c r="AJ77" s="167">
        <f>10*AJ55</f>
        <v>0</v>
      </c>
      <c r="AK77" s="159">
        <v>200</v>
      </c>
      <c r="AL77" s="167">
        <f>10*AL55</f>
        <v>0</v>
      </c>
      <c r="AM77" s="152" t="s">
        <v>209</v>
      </c>
      <c r="AN77" s="152">
        <v>749</v>
      </c>
      <c r="AO77" s="163">
        <f>10*AO34</f>
        <v>16.524448056345658</v>
      </c>
      <c r="AP77" s="6"/>
      <c r="AQ77" s="6"/>
      <c r="AR77" s="6"/>
      <c r="AS77" s="6"/>
    </row>
    <row r="78" spans="1:45" x14ac:dyDescent="0.3">
      <c r="D78" s="164" t="s">
        <v>221</v>
      </c>
      <c r="E78" s="152">
        <v>292</v>
      </c>
      <c r="F78" s="152">
        <v>38</v>
      </c>
      <c r="G78" s="152">
        <v>322</v>
      </c>
      <c r="H78" s="152">
        <v>38</v>
      </c>
      <c r="I78" s="152"/>
      <c r="J78" s="152"/>
      <c r="K78" s="152"/>
      <c r="L78" s="152"/>
      <c r="M78" s="152"/>
      <c r="N78" s="152"/>
      <c r="O78" s="152"/>
      <c r="P78" s="162"/>
      <c r="Q78" s="152"/>
      <c r="R78" s="162"/>
      <c r="S78" s="152"/>
      <c r="T78" s="152"/>
      <c r="U78" s="162"/>
      <c r="V78" s="152"/>
      <c r="W78" s="162"/>
      <c r="X78" s="152"/>
      <c r="Y78" s="152"/>
      <c r="Z78" s="152"/>
      <c r="AA78" s="152"/>
      <c r="AB78" s="153"/>
      <c r="AC78" s="36" t="s">
        <v>23</v>
      </c>
      <c r="AD78" s="3">
        <v>75</v>
      </c>
      <c r="AE78" s="50">
        <f t="shared" si="2"/>
        <v>35.574181915645326</v>
      </c>
      <c r="AF78" s="3">
        <v>160</v>
      </c>
      <c r="AG78" s="50">
        <f t="shared" si="2"/>
        <v>37.447923980714314</v>
      </c>
      <c r="AH78" s="158"/>
      <c r="AI78" s="159"/>
      <c r="AJ78" s="167"/>
      <c r="AK78" s="159"/>
      <c r="AL78" s="167"/>
      <c r="AM78" s="152"/>
      <c r="AN78" s="152"/>
      <c r="AO78" s="163"/>
      <c r="AP78" s="6"/>
      <c r="AQ78" s="6"/>
      <c r="AR78" s="6"/>
      <c r="AS78" s="6"/>
    </row>
    <row r="79" spans="1:45" x14ac:dyDescent="0.3">
      <c r="D79" s="164"/>
      <c r="E79" s="152"/>
      <c r="F79" s="152"/>
      <c r="G79" s="152"/>
      <c r="H79" s="152"/>
      <c r="I79" s="152"/>
      <c r="J79" s="152"/>
      <c r="K79" s="152"/>
      <c r="L79" s="152"/>
      <c r="M79" s="152"/>
      <c r="N79" s="152" t="s">
        <v>249</v>
      </c>
      <c r="O79" s="152">
        <v>151</v>
      </c>
      <c r="P79" s="162">
        <f>10*P36</f>
        <v>43.612992080798811</v>
      </c>
      <c r="Q79" s="152">
        <v>167</v>
      </c>
      <c r="R79" s="162">
        <f>10*R36</f>
        <v>40.035587188612105</v>
      </c>
      <c r="S79" s="152" t="s">
        <v>204</v>
      </c>
      <c r="T79" s="152">
        <v>217</v>
      </c>
      <c r="U79" s="162">
        <f>10*U15</f>
        <v>0</v>
      </c>
      <c r="V79" s="152">
        <v>164</v>
      </c>
      <c r="W79" s="162">
        <f>10*W15</f>
        <v>0</v>
      </c>
      <c r="X79" s="152"/>
      <c r="Y79" s="152"/>
      <c r="Z79" s="152"/>
      <c r="AA79" s="152"/>
      <c r="AB79" s="153"/>
      <c r="AC79" s="36" t="s">
        <v>24</v>
      </c>
      <c r="AD79" s="3">
        <v>85</v>
      </c>
      <c r="AE79" s="50">
        <f t="shared" si="2"/>
        <v>38.621472551608406</v>
      </c>
      <c r="AF79" s="3">
        <v>187</v>
      </c>
      <c r="AG79" s="50">
        <f t="shared" si="2"/>
        <v>37.073170731707314</v>
      </c>
      <c r="AH79" s="158"/>
      <c r="AI79" s="159"/>
      <c r="AJ79" s="167"/>
      <c r="AK79" s="159"/>
      <c r="AL79" s="167"/>
      <c r="AM79" s="152"/>
      <c r="AN79" s="152"/>
      <c r="AO79" s="163"/>
      <c r="AP79" s="6"/>
      <c r="AQ79" s="6"/>
      <c r="AR79" s="6"/>
      <c r="AS79" s="6"/>
    </row>
    <row r="80" spans="1:45" x14ac:dyDescent="0.3">
      <c r="D80" s="164" t="s">
        <v>210</v>
      </c>
      <c r="E80" s="152">
        <v>262</v>
      </c>
      <c r="F80" s="152">
        <v>36</v>
      </c>
      <c r="G80" s="152">
        <v>262</v>
      </c>
      <c r="H80" s="152">
        <v>37</v>
      </c>
      <c r="I80" s="152" t="s">
        <v>183</v>
      </c>
      <c r="J80" s="152">
        <v>204</v>
      </c>
      <c r="K80" s="152">
        <f>10*K37</f>
        <v>41</v>
      </c>
      <c r="L80" s="152">
        <v>247</v>
      </c>
      <c r="M80" s="152">
        <f>10*M37</f>
        <v>41</v>
      </c>
      <c r="N80" s="152"/>
      <c r="O80" s="152"/>
      <c r="P80" s="162"/>
      <c r="Q80" s="152"/>
      <c r="R80" s="162"/>
      <c r="S80" s="152"/>
      <c r="T80" s="152"/>
      <c r="U80" s="162"/>
      <c r="V80" s="152"/>
      <c r="W80" s="162"/>
      <c r="X80" s="152" t="s">
        <v>193</v>
      </c>
      <c r="Y80" s="152">
        <v>169</v>
      </c>
      <c r="Z80" s="152">
        <f>10*Z37</f>
        <v>43</v>
      </c>
      <c r="AA80" s="152">
        <v>198</v>
      </c>
      <c r="AB80" s="153">
        <f>10*AB37</f>
        <v>44</v>
      </c>
      <c r="AC80" s="36" t="s">
        <v>25</v>
      </c>
      <c r="AD80" s="3">
        <v>83</v>
      </c>
      <c r="AE80" s="50">
        <f t="shared" si="2"/>
        <v>37.858371191704528</v>
      </c>
      <c r="AF80" s="3">
        <v>194</v>
      </c>
      <c r="AG80" s="50">
        <f t="shared" si="2"/>
        <v>36.737809726772483</v>
      </c>
      <c r="AM80" s="152" t="s">
        <v>210</v>
      </c>
      <c r="AN80" s="152">
        <v>300</v>
      </c>
      <c r="AO80" s="163">
        <f>10*AO37</f>
        <v>16.124216183935502</v>
      </c>
      <c r="AP80" s="6"/>
      <c r="AQ80" s="6"/>
      <c r="AR80" s="6"/>
      <c r="AS80" s="6"/>
    </row>
    <row r="81" spans="1:45" x14ac:dyDescent="0.3">
      <c r="D81" s="164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62"/>
      <c r="Q81" s="152"/>
      <c r="R81" s="162"/>
      <c r="S81" s="3"/>
      <c r="T81" s="3"/>
      <c r="U81" s="3"/>
      <c r="V81" s="3"/>
      <c r="W81" s="3"/>
      <c r="X81" s="152"/>
      <c r="Y81" s="152"/>
      <c r="Z81" s="152"/>
      <c r="AA81" s="152"/>
      <c r="AB81" s="153"/>
      <c r="AC81" s="36" t="s">
        <v>26</v>
      </c>
      <c r="AD81" s="3">
        <v>74</v>
      </c>
      <c r="AE81" s="50">
        <f t="shared" si="2"/>
        <v>36.071985412647656</v>
      </c>
      <c r="AF81" s="3">
        <v>147</v>
      </c>
      <c r="AG81" s="50">
        <f t="shared" si="2"/>
        <v>36.067879749688913</v>
      </c>
      <c r="AM81" s="152"/>
      <c r="AN81" s="152"/>
      <c r="AO81" s="163"/>
      <c r="AP81" s="6"/>
      <c r="AQ81" s="6"/>
      <c r="AR81" s="6"/>
      <c r="AS81" s="6"/>
    </row>
    <row r="82" spans="1:45" x14ac:dyDescent="0.3">
      <c r="A82" s="53" t="s">
        <v>34</v>
      </c>
      <c r="B82" s="16"/>
      <c r="C82" s="16"/>
      <c r="D82" s="16"/>
      <c r="E82" s="16">
        <v>1464</v>
      </c>
      <c r="F82" s="16">
        <v>36</v>
      </c>
      <c r="G82" s="16">
        <v>1552</v>
      </c>
      <c r="H82" s="16">
        <v>36</v>
      </c>
      <c r="I82" s="16"/>
      <c r="J82" s="16">
        <v>780</v>
      </c>
      <c r="K82" s="16">
        <f>10*K39</f>
        <v>42</v>
      </c>
      <c r="L82" s="16">
        <v>875</v>
      </c>
      <c r="M82" s="16">
        <f>10*M39</f>
        <v>42</v>
      </c>
      <c r="N82" s="16"/>
      <c r="O82" s="27">
        <v>632</v>
      </c>
      <c r="P82" s="28">
        <f>10*P39</f>
        <v>41.210171876570513</v>
      </c>
      <c r="Q82" s="27">
        <v>680</v>
      </c>
      <c r="R82" s="28">
        <f>10*R39</f>
        <v>39.141584559319746</v>
      </c>
      <c r="S82" s="16"/>
      <c r="T82" s="16"/>
      <c r="U82" s="28"/>
      <c r="V82" s="16"/>
      <c r="W82" s="28"/>
      <c r="X82" s="16"/>
      <c r="Y82" s="16">
        <v>792</v>
      </c>
      <c r="Z82" s="52">
        <f>10*Z39</f>
        <v>44</v>
      </c>
      <c r="AA82" s="16">
        <v>1005</v>
      </c>
      <c r="AB82" s="52">
        <f>10*AB39</f>
        <v>43</v>
      </c>
      <c r="AC82" s="56"/>
      <c r="AD82" s="56">
        <f>SUM(AD71:AD81)</f>
        <v>907</v>
      </c>
      <c r="AE82" s="63">
        <f>(AD71*AE71+AD72*AE72+AD73*AE73+AD74*AE74+AD75*AE75+AD76*AE76+AD77*AE77+AD78*AE78+AD79*AE79+AD80*AE80+AD81*AE81)/SUM(AD71:AD81)</f>
        <v>37.681816280561435</v>
      </c>
      <c r="AF82" s="56">
        <f>SUM(AF71:AF81)</f>
        <v>1806</v>
      </c>
      <c r="AG82" s="63">
        <f>(AF71*AG71+AF72*AG72+AF73*AG73+AF74*AG74+AF75*AG75+AF76*AG76+AF77*AG77+AF78*AG78+AF79*AG79+AF80*AG80+AF81*AG81)/SUM(AF71:AF81)</f>
        <v>36.300838560057571</v>
      </c>
      <c r="AH82" s="16"/>
      <c r="AI82" s="16"/>
      <c r="AJ82" s="28"/>
      <c r="AK82" s="16"/>
      <c r="AL82" s="16"/>
      <c r="AM82" s="56"/>
      <c r="AN82" s="56">
        <v>1044</v>
      </c>
      <c r="AO82" s="63">
        <f>10*AO39</f>
        <v>17.023134002618946</v>
      </c>
      <c r="AP82" s="52">
        <v>1469</v>
      </c>
      <c r="AQ82" s="52">
        <f>10*AQ39</f>
        <v>16.212909146527991</v>
      </c>
      <c r="AR82" s="6" t="s">
        <v>213</v>
      </c>
      <c r="AS82" s="6"/>
    </row>
  </sheetData>
  <mergeCells count="388">
    <mergeCell ref="AH15:AH16"/>
    <mergeCell ref="AI15:AI16"/>
    <mergeCell ref="AJ15:AJ16"/>
    <mergeCell ref="AH8:AH9"/>
    <mergeCell ref="AI8:AI9"/>
    <mergeCell ref="AJ8:AJ9"/>
    <mergeCell ref="AH11:AH12"/>
    <mergeCell ref="AI11:AI12"/>
    <mergeCell ref="AJ11:AJ12"/>
    <mergeCell ref="AH13:AH14"/>
    <mergeCell ref="AI13:AI14"/>
    <mergeCell ref="AJ13:AJ14"/>
    <mergeCell ref="N57:N59"/>
    <mergeCell ref="O57:O59"/>
    <mergeCell ref="P57:P59"/>
    <mergeCell ref="Q57:Q59"/>
    <mergeCell ref="R57:R59"/>
    <mergeCell ref="N49:N50"/>
    <mergeCell ref="O49:O50"/>
    <mergeCell ref="P49:P50"/>
    <mergeCell ref="Q49:Q50"/>
    <mergeCell ref="R49:R50"/>
    <mergeCell ref="N51:N56"/>
    <mergeCell ref="O51:O56"/>
    <mergeCell ref="P51:P56"/>
    <mergeCell ref="Q51:Q56"/>
    <mergeCell ref="R51:R56"/>
    <mergeCell ref="N30:N35"/>
    <mergeCell ref="O30:O35"/>
    <mergeCell ref="P30:P35"/>
    <mergeCell ref="Q30:Q35"/>
    <mergeCell ref="R30:R35"/>
    <mergeCell ref="N36:N38"/>
    <mergeCell ref="O36:O38"/>
    <mergeCell ref="P36:P38"/>
    <mergeCell ref="Q36:Q38"/>
    <mergeCell ref="R36:R38"/>
    <mergeCell ref="N16:N18"/>
    <mergeCell ref="O16:O18"/>
    <mergeCell ref="P16:P18"/>
    <mergeCell ref="Q16:Q18"/>
    <mergeCell ref="R16:R18"/>
    <mergeCell ref="N28:N29"/>
    <mergeCell ref="O28:O29"/>
    <mergeCell ref="P28:P29"/>
    <mergeCell ref="Q28:Q29"/>
    <mergeCell ref="R28:R29"/>
    <mergeCell ref="N8:N9"/>
    <mergeCell ref="O8:O9"/>
    <mergeCell ref="P8:P9"/>
    <mergeCell ref="Q8:Q9"/>
    <mergeCell ref="R8:R9"/>
    <mergeCell ref="N10:N15"/>
    <mergeCell ref="O10:O15"/>
    <mergeCell ref="P10:P15"/>
    <mergeCell ref="Q10:Q15"/>
    <mergeCell ref="R10:R15"/>
    <mergeCell ref="I80:I81"/>
    <mergeCell ref="J80:J81"/>
    <mergeCell ref="K80:K81"/>
    <mergeCell ref="L80:L81"/>
    <mergeCell ref="M80:M81"/>
    <mergeCell ref="X80:X81"/>
    <mergeCell ref="Y80:Y81"/>
    <mergeCell ref="Z80:Z81"/>
    <mergeCell ref="AA80:AA81"/>
    <mergeCell ref="AH77:AH79"/>
    <mergeCell ref="AI77:AI79"/>
    <mergeCell ref="AJ77:AJ79"/>
    <mergeCell ref="AK77:AK79"/>
    <mergeCell ref="AL77:AL79"/>
    <mergeCell ref="AM77:AM79"/>
    <mergeCell ref="AN77:AN79"/>
    <mergeCell ref="AO77:AO79"/>
    <mergeCell ref="N79:N81"/>
    <mergeCell ref="O79:O81"/>
    <mergeCell ref="P79:P81"/>
    <mergeCell ref="Q79:Q81"/>
    <mergeCell ref="R79:R81"/>
    <mergeCell ref="S79:S80"/>
    <mergeCell ref="T79:T80"/>
    <mergeCell ref="U79:U80"/>
    <mergeCell ref="V79:V80"/>
    <mergeCell ref="W79:W80"/>
    <mergeCell ref="AB80:AB81"/>
    <mergeCell ref="AM80:AM81"/>
    <mergeCell ref="AN80:AN81"/>
    <mergeCell ref="AO80:AO81"/>
    <mergeCell ref="X76:X79"/>
    <mergeCell ref="Y76:Y79"/>
    <mergeCell ref="Z76:Z79"/>
    <mergeCell ref="AA76:AA79"/>
    <mergeCell ref="AB76:AB79"/>
    <mergeCell ref="S77:S78"/>
    <mergeCell ref="T77:T78"/>
    <mergeCell ref="U77:U78"/>
    <mergeCell ref="V77:V78"/>
    <mergeCell ref="W77:W78"/>
    <mergeCell ref="S75:S76"/>
    <mergeCell ref="T75:T76"/>
    <mergeCell ref="U75:U76"/>
    <mergeCell ref="V75:V76"/>
    <mergeCell ref="W75:W76"/>
    <mergeCell ref="X73:X75"/>
    <mergeCell ref="Y73:Y75"/>
    <mergeCell ref="Z73:Z75"/>
    <mergeCell ref="AA73:AA75"/>
    <mergeCell ref="I76:I79"/>
    <mergeCell ref="J76:J79"/>
    <mergeCell ref="K76:K79"/>
    <mergeCell ref="L76:L79"/>
    <mergeCell ref="M76:M79"/>
    <mergeCell ref="AB73:AB75"/>
    <mergeCell ref="AH74:AH76"/>
    <mergeCell ref="AI74:AI76"/>
    <mergeCell ref="AJ74:AJ76"/>
    <mergeCell ref="I72:I75"/>
    <mergeCell ref="J72:J75"/>
    <mergeCell ref="K72:K75"/>
    <mergeCell ref="L72:L75"/>
    <mergeCell ref="M72:M75"/>
    <mergeCell ref="N73:N78"/>
    <mergeCell ref="O73:O78"/>
    <mergeCell ref="P73:P78"/>
    <mergeCell ref="Q73:Q78"/>
    <mergeCell ref="R73:R78"/>
    <mergeCell ref="S73:S74"/>
    <mergeCell ref="T73:T74"/>
    <mergeCell ref="U73:U74"/>
    <mergeCell ref="V73:V74"/>
    <mergeCell ref="W73:W74"/>
    <mergeCell ref="AK74:AK76"/>
    <mergeCell ref="AL74:AL76"/>
    <mergeCell ref="AM74:AM76"/>
    <mergeCell ref="AN74:AN76"/>
    <mergeCell ref="AO74:AO76"/>
    <mergeCell ref="AK71:AK73"/>
    <mergeCell ref="AL71:AL73"/>
    <mergeCell ref="AM71:AM73"/>
    <mergeCell ref="AN71:AN73"/>
    <mergeCell ref="AO71:AO73"/>
    <mergeCell ref="D80:D81"/>
    <mergeCell ref="E80:E81"/>
    <mergeCell ref="F80:F81"/>
    <mergeCell ref="G80:G81"/>
    <mergeCell ref="H80:H81"/>
    <mergeCell ref="AP67:AP69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Y71:Y72"/>
    <mergeCell ref="Z71:Z72"/>
    <mergeCell ref="AA71:AA72"/>
    <mergeCell ref="AB71:AB72"/>
    <mergeCell ref="AH71:AH73"/>
    <mergeCell ref="AI71:AI73"/>
    <mergeCell ref="AJ71:AJ73"/>
    <mergeCell ref="D76:D77"/>
    <mergeCell ref="E76:E77"/>
    <mergeCell ref="F76:F77"/>
    <mergeCell ref="G76:G77"/>
    <mergeCell ref="H76:H77"/>
    <mergeCell ref="D78:D79"/>
    <mergeCell ref="E78:E79"/>
    <mergeCell ref="F78:F79"/>
    <mergeCell ref="G78:G79"/>
    <mergeCell ref="H78:H79"/>
    <mergeCell ref="D72:D73"/>
    <mergeCell ref="E72:E73"/>
    <mergeCell ref="F72:F73"/>
    <mergeCell ref="G72:G73"/>
    <mergeCell ref="H72:H73"/>
    <mergeCell ref="D74:D75"/>
    <mergeCell ref="E74:E75"/>
    <mergeCell ref="F74:F75"/>
    <mergeCell ref="G74:G75"/>
    <mergeCell ref="H74:H75"/>
    <mergeCell ref="G13:G14"/>
    <mergeCell ref="H13:H14"/>
    <mergeCell ref="D15:D16"/>
    <mergeCell ref="E15:E16"/>
    <mergeCell ref="F15:F16"/>
    <mergeCell ref="G15:G16"/>
    <mergeCell ref="H15:H16"/>
    <mergeCell ref="D17:D18"/>
    <mergeCell ref="E17:E18"/>
    <mergeCell ref="F17:F18"/>
    <mergeCell ref="G17:G18"/>
    <mergeCell ref="H17:H18"/>
    <mergeCell ref="AP4:AP6"/>
    <mergeCell ref="AP24:AP26"/>
    <mergeCell ref="AP45:AP47"/>
    <mergeCell ref="D64:H64"/>
    <mergeCell ref="I64:M64"/>
    <mergeCell ref="N64:R64"/>
    <mergeCell ref="S64:W64"/>
    <mergeCell ref="X64:AB64"/>
    <mergeCell ref="AC64:AG64"/>
    <mergeCell ref="AH64:AL64"/>
    <mergeCell ref="AM64:AQ64"/>
    <mergeCell ref="D9:D10"/>
    <mergeCell ref="E9:E10"/>
    <mergeCell ref="F9:F10"/>
    <mergeCell ref="G9:G10"/>
    <mergeCell ref="H9:H10"/>
    <mergeCell ref="D11:D12"/>
    <mergeCell ref="E11:E12"/>
    <mergeCell ref="F11:F12"/>
    <mergeCell ref="G11:G12"/>
    <mergeCell ref="H11:H12"/>
    <mergeCell ref="D13:D14"/>
    <mergeCell ref="E13:E14"/>
    <mergeCell ref="F13:F14"/>
    <mergeCell ref="AM52:AM54"/>
    <mergeCell ref="AN52:AN54"/>
    <mergeCell ref="AO52:AO54"/>
    <mergeCell ref="AM55:AM57"/>
    <mergeCell ref="AN55:AN57"/>
    <mergeCell ref="AO55:AO57"/>
    <mergeCell ref="AM58:AM59"/>
    <mergeCell ref="AN58:AN59"/>
    <mergeCell ref="AO58:AO59"/>
    <mergeCell ref="AM34:AM36"/>
    <mergeCell ref="AN34:AN36"/>
    <mergeCell ref="AO34:AO36"/>
    <mergeCell ref="AM37:AM38"/>
    <mergeCell ref="AN37:AN38"/>
    <mergeCell ref="AO37:AO38"/>
    <mergeCell ref="AM49:AM51"/>
    <mergeCell ref="AN49:AN51"/>
    <mergeCell ref="AO49:AO51"/>
    <mergeCell ref="AM17:AM18"/>
    <mergeCell ref="AN17:AN18"/>
    <mergeCell ref="AO17:AO18"/>
    <mergeCell ref="AM28:AM30"/>
    <mergeCell ref="AN28:AN30"/>
    <mergeCell ref="AO28:AO30"/>
    <mergeCell ref="AM31:AM33"/>
    <mergeCell ref="AN31:AN33"/>
    <mergeCell ref="AO31:AO33"/>
    <mergeCell ref="AM8:AM10"/>
    <mergeCell ref="AN8:AN10"/>
    <mergeCell ref="AO8:AO10"/>
    <mergeCell ref="AM11:AM13"/>
    <mergeCell ref="AN11:AN13"/>
    <mergeCell ref="AO11:AO13"/>
    <mergeCell ref="AM14:AM16"/>
    <mergeCell ref="AN14:AN16"/>
    <mergeCell ref="AO14:AO16"/>
    <mergeCell ref="Y54:Y57"/>
    <mergeCell ref="Z54:Z57"/>
    <mergeCell ref="AA54:AA57"/>
    <mergeCell ref="AB54:AB57"/>
    <mergeCell ref="X58:X59"/>
    <mergeCell ref="Y58:Y59"/>
    <mergeCell ref="Z58:Z59"/>
    <mergeCell ref="AA58:AA59"/>
    <mergeCell ref="AB58:AB59"/>
    <mergeCell ref="X33:X36"/>
    <mergeCell ref="Y33:Y36"/>
    <mergeCell ref="Z33:Z36"/>
    <mergeCell ref="AA33:AA36"/>
    <mergeCell ref="AB33:AB36"/>
    <mergeCell ref="X37:X38"/>
    <mergeCell ref="Y37:Y38"/>
    <mergeCell ref="Z37:Z38"/>
    <mergeCell ref="AA37:AA38"/>
    <mergeCell ref="AB37:AB38"/>
    <mergeCell ref="X28:X29"/>
    <mergeCell ref="Y28:Y29"/>
    <mergeCell ref="Z28:Z29"/>
    <mergeCell ref="AA28:AA29"/>
    <mergeCell ref="AB28:AB29"/>
    <mergeCell ref="X30:X32"/>
    <mergeCell ref="Y30:Y32"/>
    <mergeCell ref="Z30:Z32"/>
    <mergeCell ref="AA30:AA32"/>
    <mergeCell ref="AB30:AB32"/>
    <mergeCell ref="X13:X16"/>
    <mergeCell ref="Y13:Y16"/>
    <mergeCell ref="Z13:Z16"/>
    <mergeCell ref="AA13:AA16"/>
    <mergeCell ref="AB13:AB16"/>
    <mergeCell ref="X17:X18"/>
    <mergeCell ref="Y17:Y18"/>
    <mergeCell ref="Z17:Z18"/>
    <mergeCell ref="AA17:AA18"/>
    <mergeCell ref="AB17:AB18"/>
    <mergeCell ref="X8:X9"/>
    <mergeCell ref="Y8:Y9"/>
    <mergeCell ref="Z8:Z9"/>
    <mergeCell ref="AA8:AA9"/>
    <mergeCell ref="AB8:AB9"/>
    <mergeCell ref="X10:X12"/>
    <mergeCell ref="Y10:Y12"/>
    <mergeCell ref="Z10:Z12"/>
    <mergeCell ref="AA10:AA12"/>
    <mergeCell ref="AB10:AB12"/>
    <mergeCell ref="M9:M12"/>
    <mergeCell ref="M13:M16"/>
    <mergeCell ref="M17:M18"/>
    <mergeCell ref="K17:K18"/>
    <mergeCell ref="K13:K16"/>
    <mergeCell ref="K9:K12"/>
    <mergeCell ref="I54:I57"/>
    <mergeCell ref="J54:J57"/>
    <mergeCell ref="K54:K57"/>
    <mergeCell ref="L54:L57"/>
    <mergeCell ref="M54:M57"/>
    <mergeCell ref="M29:M32"/>
    <mergeCell ref="I33:I36"/>
    <mergeCell ref="J33:J36"/>
    <mergeCell ref="K33:K36"/>
    <mergeCell ref="L33:L36"/>
    <mergeCell ref="M33:M36"/>
    <mergeCell ref="I17:I18"/>
    <mergeCell ref="J17:J18"/>
    <mergeCell ref="L17:L18"/>
    <mergeCell ref="I29:I32"/>
    <mergeCell ref="J29:J32"/>
    <mergeCell ref="K29:K32"/>
    <mergeCell ref="L29:L32"/>
    <mergeCell ref="I37:I38"/>
    <mergeCell ref="J37:J38"/>
    <mergeCell ref="K37:K38"/>
    <mergeCell ref="L37:L38"/>
    <mergeCell ref="M37:M38"/>
    <mergeCell ref="I50:I53"/>
    <mergeCell ref="J50:J53"/>
    <mergeCell ref="K50:K53"/>
    <mergeCell ref="L50:L53"/>
    <mergeCell ref="M50:M53"/>
    <mergeCell ref="D42:H42"/>
    <mergeCell ref="I42:M42"/>
    <mergeCell ref="N42:R42"/>
    <mergeCell ref="S42:W42"/>
    <mergeCell ref="X42:AB42"/>
    <mergeCell ref="AC42:AG42"/>
    <mergeCell ref="AH42:AL42"/>
    <mergeCell ref="AM42:AQ42"/>
    <mergeCell ref="I58:I59"/>
    <mergeCell ref="J58:J59"/>
    <mergeCell ref="K58:K59"/>
    <mergeCell ref="L58:L59"/>
    <mergeCell ref="M58:M59"/>
    <mergeCell ref="X49:X50"/>
    <mergeCell ref="Y49:Y50"/>
    <mergeCell ref="Z49:Z50"/>
    <mergeCell ref="AA49:AA50"/>
    <mergeCell ref="AB49:AB50"/>
    <mergeCell ref="X51:X53"/>
    <mergeCell ref="Y51:Y53"/>
    <mergeCell ref="Z51:Z53"/>
    <mergeCell ref="AA51:AA53"/>
    <mergeCell ref="AB51:AB53"/>
    <mergeCell ref="X54:X57"/>
    <mergeCell ref="AC1:AG1"/>
    <mergeCell ref="AH1:AL1"/>
    <mergeCell ref="AM1:AQ1"/>
    <mergeCell ref="C6:C18"/>
    <mergeCell ref="D21:H21"/>
    <mergeCell ref="I21:M21"/>
    <mergeCell ref="N21:R21"/>
    <mergeCell ref="S21:W21"/>
    <mergeCell ref="X21:AB21"/>
    <mergeCell ref="AC21:AG21"/>
    <mergeCell ref="B1:C1"/>
    <mergeCell ref="D1:H1"/>
    <mergeCell ref="I1:M1"/>
    <mergeCell ref="N1:R1"/>
    <mergeCell ref="S1:W1"/>
    <mergeCell ref="X1:AB1"/>
    <mergeCell ref="I9:I12"/>
    <mergeCell ref="J9:J12"/>
    <mergeCell ref="L9:L12"/>
    <mergeCell ref="I13:I16"/>
    <mergeCell ref="J13:J16"/>
    <mergeCell ref="L13:L16"/>
    <mergeCell ref="AH21:AL21"/>
    <mergeCell ref="AM21:AQ21"/>
  </mergeCell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S82"/>
  <sheetViews>
    <sheetView workbookViewId="0">
      <pane xSplit="3" ySplit="2" topLeftCell="W3" activePane="bottomRight" state="frozen"/>
      <selection activeCell="A3" sqref="A3"/>
      <selection pane="topRight" activeCell="A3" sqref="A3"/>
      <selection pane="bottomLeft" activeCell="A3" sqref="A3"/>
      <selection pane="bottomRight" activeCell="AJ15" sqref="AH8:AJ16"/>
    </sheetView>
  </sheetViews>
  <sheetFormatPr defaultColWidth="8.77734375" defaultRowHeight="14.4" x14ac:dyDescent="0.3"/>
  <cols>
    <col min="1" max="1" width="14.44140625" customWidth="1"/>
    <col min="2" max="2" width="7.77734375" customWidth="1"/>
    <col min="3" max="3" width="13.44140625" customWidth="1"/>
    <col min="4" max="4" width="6.44140625" bestFit="1" customWidth="1"/>
    <col min="5" max="7" width="5" bestFit="1" customWidth="1"/>
    <col min="8" max="8" width="8" bestFit="1" customWidth="1"/>
    <col min="9" max="9" width="6.44140625" bestFit="1" customWidth="1"/>
    <col min="10" max="10" width="4" bestFit="1" customWidth="1"/>
    <col min="11" max="11" width="5" bestFit="1" customWidth="1"/>
    <col min="12" max="12" width="4" bestFit="1" customWidth="1"/>
    <col min="13" max="13" width="8" bestFit="1" customWidth="1"/>
    <col min="14" max="14" width="6.44140625" bestFit="1" customWidth="1"/>
    <col min="15" max="15" width="4" bestFit="1" customWidth="1"/>
    <col min="16" max="16" width="6.44140625" bestFit="1" customWidth="1"/>
    <col min="17" max="17" width="4" bestFit="1" customWidth="1"/>
    <col min="18" max="18" width="8" bestFit="1" customWidth="1"/>
    <col min="19" max="19" width="6.44140625" bestFit="1" customWidth="1"/>
    <col min="20" max="20" width="4" bestFit="1" customWidth="1"/>
    <col min="21" max="21" width="5" bestFit="1" customWidth="1"/>
    <col min="22" max="22" width="4" bestFit="1" customWidth="1"/>
    <col min="23" max="23" width="8" bestFit="1" customWidth="1"/>
    <col min="24" max="24" width="6.44140625" bestFit="1" customWidth="1"/>
    <col min="25" max="25" width="4" bestFit="1" customWidth="1"/>
    <col min="26" max="27" width="5" bestFit="1" customWidth="1"/>
    <col min="28" max="28" width="8" bestFit="1" customWidth="1"/>
    <col min="29" max="29" width="6.44140625" bestFit="1" customWidth="1"/>
    <col min="30" max="30" width="4" bestFit="1" customWidth="1"/>
    <col min="31" max="32" width="5" bestFit="1" customWidth="1"/>
    <col min="33" max="33" width="8" bestFit="1" customWidth="1"/>
    <col min="34" max="34" width="6.44140625" bestFit="1" customWidth="1"/>
    <col min="35" max="35" width="5.21875" customWidth="1"/>
    <col min="36" max="36" width="5" bestFit="1" customWidth="1"/>
    <col min="37" max="37" width="4.21875" customWidth="1"/>
    <col min="38" max="38" width="8" bestFit="1" customWidth="1"/>
    <col min="39" max="39" width="6.44140625" bestFit="1" customWidth="1"/>
    <col min="40" max="40" width="8.44140625" bestFit="1" customWidth="1"/>
    <col min="41" max="41" width="9" customWidth="1"/>
    <col min="42" max="42" width="5" bestFit="1" customWidth="1"/>
    <col min="43" max="43" width="8" bestFit="1" customWidth="1"/>
  </cols>
  <sheetData>
    <row r="1" spans="1:44" x14ac:dyDescent="0.3">
      <c r="A1" s="68" t="s">
        <v>95</v>
      </c>
      <c r="B1" s="152" t="s">
        <v>40</v>
      </c>
      <c r="C1" s="152"/>
      <c r="D1" s="152" t="s">
        <v>1</v>
      </c>
      <c r="E1" s="152"/>
      <c r="F1" s="152"/>
      <c r="G1" s="152"/>
      <c r="H1" s="152"/>
      <c r="I1" s="152" t="s">
        <v>2</v>
      </c>
      <c r="J1" s="152"/>
      <c r="K1" s="152"/>
      <c r="L1" s="152"/>
      <c r="M1" s="152"/>
      <c r="N1" s="152" t="s">
        <v>3</v>
      </c>
      <c r="O1" s="152"/>
      <c r="P1" s="152"/>
      <c r="Q1" s="152"/>
      <c r="R1" s="152"/>
      <c r="S1" s="152" t="s">
        <v>4</v>
      </c>
      <c r="T1" s="152"/>
      <c r="U1" s="152"/>
      <c r="V1" s="152"/>
      <c r="W1" s="152"/>
      <c r="X1" s="152" t="s">
        <v>5</v>
      </c>
      <c r="Y1" s="152"/>
      <c r="Z1" s="152"/>
      <c r="AA1" s="152"/>
      <c r="AB1" s="152"/>
      <c r="AC1" s="152" t="s">
        <v>6</v>
      </c>
      <c r="AD1" s="152"/>
      <c r="AE1" s="152"/>
      <c r="AF1" s="152"/>
      <c r="AG1" s="152"/>
      <c r="AH1" s="152" t="s">
        <v>7</v>
      </c>
      <c r="AI1" s="152"/>
      <c r="AJ1" s="152"/>
      <c r="AK1" s="152"/>
      <c r="AL1" s="152"/>
      <c r="AM1" s="152" t="s">
        <v>8</v>
      </c>
      <c r="AN1" s="152"/>
      <c r="AO1" s="152"/>
      <c r="AP1" s="152"/>
      <c r="AQ1" s="152"/>
    </row>
    <row r="2" spans="1:44" x14ac:dyDescent="0.3">
      <c r="A2" s="3"/>
      <c r="B2" s="3" t="s">
        <v>39</v>
      </c>
      <c r="C2" s="3" t="s">
        <v>38</v>
      </c>
      <c r="D2" s="55" t="s">
        <v>37</v>
      </c>
      <c r="E2" s="55" t="s">
        <v>11</v>
      </c>
      <c r="F2" s="55" t="s">
        <v>27</v>
      </c>
      <c r="G2" s="55" t="s">
        <v>11</v>
      </c>
      <c r="H2" s="55" t="s">
        <v>28</v>
      </c>
      <c r="I2" s="3" t="s">
        <v>37</v>
      </c>
      <c r="J2" s="3" t="s">
        <v>11</v>
      </c>
      <c r="K2" s="3" t="s">
        <v>27</v>
      </c>
      <c r="L2" s="3" t="s">
        <v>11</v>
      </c>
      <c r="M2" s="3" t="s">
        <v>28</v>
      </c>
      <c r="N2" s="3" t="s">
        <v>37</v>
      </c>
      <c r="O2" s="3" t="s">
        <v>11</v>
      </c>
      <c r="P2" s="3" t="s">
        <v>27</v>
      </c>
      <c r="Q2" s="3" t="s">
        <v>11</v>
      </c>
      <c r="R2" s="3" t="s">
        <v>28</v>
      </c>
      <c r="S2" s="3" t="s">
        <v>37</v>
      </c>
      <c r="T2" s="3" t="s">
        <v>11</v>
      </c>
      <c r="U2" s="3" t="s">
        <v>27</v>
      </c>
      <c r="V2" s="3" t="s">
        <v>11</v>
      </c>
      <c r="W2" s="3" t="s">
        <v>28</v>
      </c>
      <c r="X2" s="55" t="s">
        <v>37</v>
      </c>
      <c r="Y2" s="55" t="s">
        <v>11</v>
      </c>
      <c r="Z2" s="55" t="s">
        <v>27</v>
      </c>
      <c r="AA2" s="55" t="s">
        <v>11</v>
      </c>
      <c r="AB2" s="55" t="s">
        <v>28</v>
      </c>
      <c r="AC2" s="55" t="s">
        <v>37</v>
      </c>
      <c r="AD2" s="55" t="s">
        <v>11</v>
      </c>
      <c r="AE2" s="55" t="s">
        <v>27</v>
      </c>
      <c r="AF2" s="55" t="s">
        <v>11</v>
      </c>
      <c r="AG2" s="55" t="s">
        <v>28</v>
      </c>
      <c r="AH2" s="3" t="s">
        <v>37</v>
      </c>
      <c r="AI2" s="3" t="s">
        <v>11</v>
      </c>
      <c r="AJ2" s="3" t="s">
        <v>27</v>
      </c>
      <c r="AK2" s="3" t="s">
        <v>11</v>
      </c>
      <c r="AL2" s="3" t="s">
        <v>28</v>
      </c>
      <c r="AM2" s="55" t="s">
        <v>37</v>
      </c>
      <c r="AN2" s="55" t="s">
        <v>11</v>
      </c>
      <c r="AO2" s="55" t="s">
        <v>27</v>
      </c>
      <c r="AP2" s="55" t="s">
        <v>11</v>
      </c>
      <c r="AQ2" s="3" t="s">
        <v>28</v>
      </c>
    </row>
    <row r="3" spans="1:44" x14ac:dyDescent="0.3">
      <c r="B3" s="4" t="s">
        <v>12</v>
      </c>
      <c r="C3" t="s">
        <v>86</v>
      </c>
      <c r="D3" s="25" t="s">
        <v>222</v>
      </c>
      <c r="E3" s="3">
        <v>66</v>
      </c>
      <c r="F3" s="3">
        <v>1.2</v>
      </c>
      <c r="G3" s="3">
        <v>64</v>
      </c>
      <c r="H3" s="3">
        <v>1.1000000000000001</v>
      </c>
      <c r="I3" s="102" t="s">
        <v>311</v>
      </c>
      <c r="J3" s="103">
        <v>239</v>
      </c>
      <c r="K3" s="103">
        <v>1.2</v>
      </c>
      <c r="L3" s="103">
        <v>228</v>
      </c>
      <c r="M3" s="103">
        <v>1.1000000000000001</v>
      </c>
      <c r="X3" s="3"/>
      <c r="Y3" s="3"/>
      <c r="Z3" s="3"/>
      <c r="AA3" s="3"/>
      <c r="AB3" s="3"/>
      <c r="AC3" s="36" t="s">
        <v>12</v>
      </c>
      <c r="AD3" s="3">
        <v>277</v>
      </c>
      <c r="AE3" s="37">
        <v>1</v>
      </c>
      <c r="AF3" s="3">
        <v>302</v>
      </c>
      <c r="AG3" s="37">
        <v>1</v>
      </c>
      <c r="AM3" s="3"/>
      <c r="AN3" s="3" t="s">
        <v>212</v>
      </c>
      <c r="AO3" s="3" t="s">
        <v>211</v>
      </c>
      <c r="AP3" s="3" t="s">
        <v>217</v>
      </c>
    </row>
    <row r="4" spans="1:44" x14ac:dyDescent="0.3">
      <c r="B4" s="4" t="s">
        <v>13</v>
      </c>
      <c r="C4" t="s">
        <v>98</v>
      </c>
      <c r="D4" s="26" t="s">
        <v>223</v>
      </c>
      <c r="E4" s="3">
        <v>150</v>
      </c>
      <c r="F4" s="3">
        <v>1.3</v>
      </c>
      <c r="G4" s="3">
        <v>141</v>
      </c>
      <c r="H4" s="3">
        <v>1.2</v>
      </c>
      <c r="I4" s="104" t="s">
        <v>312</v>
      </c>
      <c r="J4" s="105">
        <v>184</v>
      </c>
      <c r="K4" s="105">
        <v>1.3</v>
      </c>
      <c r="L4" s="105">
        <v>164</v>
      </c>
      <c r="M4" s="105">
        <v>1.2</v>
      </c>
      <c r="S4" s="3"/>
      <c r="T4" s="85" t="s">
        <v>304</v>
      </c>
      <c r="U4" s="85"/>
      <c r="V4" s="84"/>
      <c r="W4" s="84"/>
      <c r="X4" s="31" t="s">
        <v>196</v>
      </c>
      <c r="Y4" s="3">
        <v>490</v>
      </c>
      <c r="Z4" s="3">
        <v>1.7</v>
      </c>
      <c r="AA4" s="3">
        <v>559</v>
      </c>
      <c r="AB4" s="3">
        <v>1.6</v>
      </c>
      <c r="AC4" s="36" t="s">
        <v>13</v>
      </c>
      <c r="AD4" s="3">
        <v>168</v>
      </c>
      <c r="AE4" s="37">
        <v>1.3</v>
      </c>
      <c r="AF4" s="3">
        <v>179</v>
      </c>
      <c r="AG4" s="37">
        <v>1.1000000000000001</v>
      </c>
      <c r="AM4" s="39" t="s">
        <v>214</v>
      </c>
      <c r="AN4" s="3">
        <v>1503</v>
      </c>
      <c r="AO4" s="37">
        <v>1.1499999999999999</v>
      </c>
      <c r="AP4" s="162">
        <v>1.26</v>
      </c>
      <c r="AQ4" s="5"/>
    </row>
    <row r="5" spans="1:44" x14ac:dyDescent="0.3">
      <c r="B5" s="4" t="s">
        <v>14</v>
      </c>
      <c r="C5" s="10" t="s">
        <v>142</v>
      </c>
      <c r="D5" s="26" t="s">
        <v>224</v>
      </c>
      <c r="E5" s="3">
        <v>134</v>
      </c>
      <c r="F5" s="3">
        <v>1.4</v>
      </c>
      <c r="G5" s="3">
        <v>135</v>
      </c>
      <c r="H5" s="3">
        <v>1.2</v>
      </c>
      <c r="S5" s="85" t="s">
        <v>302</v>
      </c>
      <c r="T5" s="3">
        <v>636</v>
      </c>
      <c r="U5" s="3">
        <v>1</v>
      </c>
      <c r="X5" s="32" t="s">
        <v>198</v>
      </c>
      <c r="Y5" s="33">
        <v>476</v>
      </c>
      <c r="Z5" s="33">
        <v>2.2000000000000002</v>
      </c>
      <c r="AA5" s="33">
        <v>574</v>
      </c>
      <c r="AB5" s="33">
        <v>1.8</v>
      </c>
      <c r="AC5" s="36" t="s">
        <v>14</v>
      </c>
      <c r="AD5" s="3">
        <v>93</v>
      </c>
      <c r="AE5" s="37">
        <v>1.4</v>
      </c>
      <c r="AF5" s="3">
        <v>89</v>
      </c>
      <c r="AG5" s="37">
        <v>1</v>
      </c>
      <c r="AM5" s="40" t="s">
        <v>215</v>
      </c>
      <c r="AN5" s="3">
        <v>1620</v>
      </c>
      <c r="AO5" s="37">
        <v>1.31</v>
      </c>
      <c r="AP5" s="162"/>
      <c r="AQ5" s="5"/>
    </row>
    <row r="6" spans="1:44" x14ac:dyDescent="0.3">
      <c r="B6" s="4" t="s">
        <v>45</v>
      </c>
      <c r="C6" s="183" t="s">
        <v>99</v>
      </c>
      <c r="D6" s="26" t="s">
        <v>225</v>
      </c>
      <c r="E6" s="3">
        <v>117</v>
      </c>
      <c r="F6" s="3">
        <v>1.6</v>
      </c>
      <c r="G6" s="3">
        <v>123</v>
      </c>
      <c r="H6" s="3">
        <v>1.1000000000000001</v>
      </c>
      <c r="S6" s="85" t="s">
        <v>303</v>
      </c>
      <c r="T6" s="3">
        <v>687</v>
      </c>
      <c r="U6" s="3">
        <v>1.2</v>
      </c>
      <c r="X6" s="32" t="s">
        <v>197</v>
      </c>
      <c r="Y6" s="3">
        <v>423</v>
      </c>
      <c r="Z6" s="3">
        <v>2.5</v>
      </c>
      <c r="AA6" s="3">
        <v>577</v>
      </c>
      <c r="AB6" s="3">
        <v>2.1</v>
      </c>
      <c r="AC6" s="36" t="s">
        <v>15</v>
      </c>
      <c r="AD6" s="3">
        <v>80</v>
      </c>
      <c r="AE6" s="37">
        <v>1.6</v>
      </c>
      <c r="AF6" s="3">
        <v>117</v>
      </c>
      <c r="AG6" s="37">
        <v>1.1000000000000001</v>
      </c>
      <c r="AM6" s="3" t="s">
        <v>216</v>
      </c>
      <c r="AN6" s="3">
        <v>1500</v>
      </c>
      <c r="AO6" s="37">
        <v>1.33</v>
      </c>
      <c r="AP6" s="162"/>
      <c r="AQ6" s="12"/>
      <c r="AR6" s="8"/>
    </row>
    <row r="7" spans="1:44" x14ac:dyDescent="0.3">
      <c r="B7" s="4"/>
      <c r="C7" s="183"/>
      <c r="D7" s="26"/>
      <c r="E7" s="3"/>
      <c r="F7" s="3"/>
      <c r="G7" s="3"/>
      <c r="H7" s="3"/>
      <c r="X7" s="38"/>
      <c r="Y7" s="3"/>
      <c r="Z7" s="3"/>
      <c r="AA7" s="3"/>
      <c r="AB7" s="3"/>
      <c r="AC7" s="36"/>
      <c r="AD7" s="3"/>
      <c r="AE7" s="37"/>
      <c r="AF7" s="3"/>
      <c r="AG7" s="37"/>
      <c r="AM7" s="3"/>
      <c r="AN7" s="3" t="s">
        <v>212</v>
      </c>
      <c r="AO7" s="3" t="s">
        <v>211</v>
      </c>
      <c r="AP7" s="3"/>
    </row>
    <row r="8" spans="1:44" x14ac:dyDescent="0.3">
      <c r="C8" s="183"/>
      <c r="D8" s="26" t="s">
        <v>226</v>
      </c>
      <c r="E8" s="3">
        <v>170</v>
      </c>
      <c r="F8" s="3">
        <v>1.8</v>
      </c>
      <c r="G8" s="3">
        <v>176</v>
      </c>
      <c r="H8" s="3">
        <v>1.3</v>
      </c>
      <c r="I8" s="3" t="s">
        <v>16</v>
      </c>
      <c r="J8" s="3">
        <v>47</v>
      </c>
      <c r="K8" s="3">
        <v>2.8</v>
      </c>
      <c r="L8" s="3">
        <v>52</v>
      </c>
      <c r="M8" s="3">
        <v>1.9</v>
      </c>
      <c r="N8" s="152" t="s">
        <v>191</v>
      </c>
      <c r="O8" s="152">
        <v>131</v>
      </c>
      <c r="P8" s="162">
        <v>2.1</v>
      </c>
      <c r="Q8" s="152">
        <v>119</v>
      </c>
      <c r="R8" s="162">
        <v>1.5</v>
      </c>
      <c r="S8" s="152" t="s">
        <v>200</v>
      </c>
      <c r="T8" s="152">
        <v>138</v>
      </c>
      <c r="U8" s="152">
        <v>2.2000000000000002</v>
      </c>
      <c r="V8" s="152">
        <v>143</v>
      </c>
      <c r="W8" s="152">
        <v>1.5</v>
      </c>
      <c r="X8" s="152" t="s">
        <v>191</v>
      </c>
      <c r="Y8" s="152">
        <v>132</v>
      </c>
      <c r="Z8" s="152">
        <v>2.4</v>
      </c>
      <c r="AA8" s="152">
        <v>202</v>
      </c>
      <c r="AB8" s="152">
        <v>1.7</v>
      </c>
      <c r="AC8" s="36" t="s">
        <v>16</v>
      </c>
      <c r="AD8" s="3">
        <v>135</v>
      </c>
      <c r="AE8" s="37">
        <v>1.7</v>
      </c>
      <c r="AF8" s="3">
        <v>192</v>
      </c>
      <c r="AG8" s="37">
        <v>1.2</v>
      </c>
      <c r="AH8" s="204" t="s">
        <v>328</v>
      </c>
      <c r="AI8" s="200">
        <v>378</v>
      </c>
      <c r="AJ8" s="208">
        <v>1.72</v>
      </c>
      <c r="AK8" s="3"/>
      <c r="AL8" s="34"/>
      <c r="AM8" s="152" t="s">
        <v>207</v>
      </c>
      <c r="AN8" s="152">
        <v>772</v>
      </c>
      <c r="AO8" s="162">
        <v>1.5</v>
      </c>
    </row>
    <row r="9" spans="1:44" x14ac:dyDescent="0.3">
      <c r="C9" s="183"/>
      <c r="D9" s="164" t="s">
        <v>218</v>
      </c>
      <c r="E9" s="152">
        <v>190</v>
      </c>
      <c r="F9" s="152">
        <v>1.9</v>
      </c>
      <c r="G9" s="152">
        <v>185</v>
      </c>
      <c r="H9" s="152">
        <v>1.4</v>
      </c>
      <c r="I9" s="152" t="s">
        <v>181</v>
      </c>
      <c r="J9" s="152">
        <v>221</v>
      </c>
      <c r="K9" s="152">
        <v>2.4</v>
      </c>
      <c r="L9" s="152">
        <v>259</v>
      </c>
      <c r="M9" s="152">
        <v>1.9</v>
      </c>
      <c r="N9" s="152"/>
      <c r="O9" s="152"/>
      <c r="P9" s="162"/>
      <c r="Q9" s="152"/>
      <c r="R9" s="16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36" t="s">
        <v>17</v>
      </c>
      <c r="AD9" s="3">
        <v>77</v>
      </c>
      <c r="AE9" s="37">
        <v>1.7</v>
      </c>
      <c r="AF9" s="3">
        <v>137</v>
      </c>
      <c r="AG9" s="37">
        <v>1.4</v>
      </c>
      <c r="AH9" s="205"/>
      <c r="AI9" s="201"/>
      <c r="AJ9" s="209"/>
      <c r="AK9" s="3"/>
      <c r="AL9" s="34"/>
      <c r="AM9" s="152"/>
      <c r="AN9" s="152"/>
      <c r="AO9" s="162"/>
    </row>
    <row r="10" spans="1:44" x14ac:dyDescent="0.3">
      <c r="C10" s="183"/>
      <c r="D10" s="164"/>
      <c r="E10" s="152"/>
      <c r="F10" s="152"/>
      <c r="G10" s="152"/>
      <c r="H10" s="152"/>
      <c r="I10" s="152"/>
      <c r="J10" s="152"/>
      <c r="K10" s="152"/>
      <c r="L10" s="152"/>
      <c r="M10" s="152"/>
      <c r="N10" s="152" t="s">
        <v>248</v>
      </c>
      <c r="O10" s="152">
        <v>350</v>
      </c>
      <c r="P10" s="162">
        <v>1.9</v>
      </c>
      <c r="Q10" s="152">
        <v>394</v>
      </c>
      <c r="R10" s="162">
        <v>1.5</v>
      </c>
      <c r="S10" s="152" t="s">
        <v>201</v>
      </c>
      <c r="T10" s="152">
        <v>136</v>
      </c>
      <c r="U10" s="152">
        <v>2</v>
      </c>
      <c r="V10" s="152">
        <v>169</v>
      </c>
      <c r="W10" s="152">
        <v>1.6</v>
      </c>
      <c r="X10" s="152" t="s">
        <v>192</v>
      </c>
      <c r="Y10" s="152">
        <v>183</v>
      </c>
      <c r="Z10" s="152">
        <v>2.2999999999999998</v>
      </c>
      <c r="AA10" s="152">
        <v>247</v>
      </c>
      <c r="AB10" s="152">
        <v>1.9</v>
      </c>
      <c r="AC10" s="36" t="s">
        <v>18</v>
      </c>
      <c r="AD10" s="3">
        <v>85</v>
      </c>
      <c r="AE10" s="37">
        <v>1.7</v>
      </c>
      <c r="AF10" s="3">
        <v>158</v>
      </c>
      <c r="AG10" s="37">
        <v>1.3</v>
      </c>
      <c r="AH10" s="135" t="s">
        <v>330</v>
      </c>
      <c r="AI10" s="136">
        <v>206</v>
      </c>
      <c r="AJ10" s="137">
        <v>1.72</v>
      </c>
      <c r="AK10" s="3"/>
      <c r="AL10" s="34"/>
      <c r="AM10" s="152"/>
      <c r="AN10" s="152"/>
      <c r="AO10" s="162"/>
    </row>
    <row r="11" spans="1:44" x14ac:dyDescent="0.3">
      <c r="C11" s="183"/>
      <c r="D11" s="164" t="s">
        <v>219</v>
      </c>
      <c r="E11" s="152">
        <v>253</v>
      </c>
      <c r="F11" s="152">
        <v>1.9</v>
      </c>
      <c r="G11" s="152">
        <v>289</v>
      </c>
      <c r="H11" s="152">
        <v>1.5</v>
      </c>
      <c r="I11" s="152"/>
      <c r="J11" s="152"/>
      <c r="K11" s="152"/>
      <c r="L11" s="152"/>
      <c r="M11" s="152"/>
      <c r="N11" s="152"/>
      <c r="O11" s="152"/>
      <c r="P11" s="162"/>
      <c r="Q11" s="152"/>
      <c r="R11" s="16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36" t="s">
        <v>19</v>
      </c>
      <c r="AD11" s="3">
        <v>84</v>
      </c>
      <c r="AE11" s="37">
        <v>1.5</v>
      </c>
      <c r="AF11" s="3">
        <v>160</v>
      </c>
      <c r="AG11" s="37">
        <v>1.3</v>
      </c>
      <c r="AH11" s="204" t="s">
        <v>331</v>
      </c>
      <c r="AI11" s="200">
        <v>272</v>
      </c>
      <c r="AJ11" s="208">
        <v>1.65</v>
      </c>
      <c r="AK11" s="3"/>
      <c r="AL11" s="34"/>
      <c r="AM11" s="158" t="s">
        <v>208</v>
      </c>
      <c r="AN11" s="152">
        <v>692</v>
      </c>
      <c r="AO11" s="162">
        <v>1.5</v>
      </c>
    </row>
    <row r="12" spans="1:44" x14ac:dyDescent="0.3">
      <c r="C12" s="183"/>
      <c r="D12" s="164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62"/>
      <c r="Q12" s="152"/>
      <c r="R12" s="162"/>
      <c r="S12" s="152" t="s">
        <v>202</v>
      </c>
      <c r="T12" s="152">
        <v>179</v>
      </c>
      <c r="U12" s="152">
        <v>1.9</v>
      </c>
      <c r="V12" s="152">
        <v>256</v>
      </c>
      <c r="W12" s="152">
        <v>1.5</v>
      </c>
      <c r="X12" s="152"/>
      <c r="Y12" s="152"/>
      <c r="Z12" s="152"/>
      <c r="AA12" s="152"/>
      <c r="AB12" s="152"/>
      <c r="AC12" s="36" t="s">
        <v>20</v>
      </c>
      <c r="AD12" s="3">
        <v>69</v>
      </c>
      <c r="AE12" s="37">
        <v>1.5</v>
      </c>
      <c r="AF12" s="3">
        <v>167</v>
      </c>
      <c r="AG12" s="37">
        <v>1.1000000000000001</v>
      </c>
      <c r="AH12" s="205"/>
      <c r="AI12" s="201"/>
      <c r="AJ12" s="209"/>
      <c r="AK12" s="3"/>
      <c r="AL12" s="34"/>
      <c r="AM12" s="158"/>
      <c r="AN12" s="152"/>
      <c r="AO12" s="162"/>
    </row>
    <row r="13" spans="1:44" x14ac:dyDescent="0.3">
      <c r="C13" s="183"/>
      <c r="D13" s="164" t="s">
        <v>220</v>
      </c>
      <c r="E13" s="152">
        <v>297</v>
      </c>
      <c r="F13" s="152">
        <v>1.9</v>
      </c>
      <c r="G13" s="152">
        <v>318</v>
      </c>
      <c r="H13" s="152">
        <v>1.5</v>
      </c>
      <c r="I13" s="152" t="s">
        <v>182</v>
      </c>
      <c r="J13" s="152">
        <v>308</v>
      </c>
      <c r="K13" s="152">
        <v>2.2000000000000002</v>
      </c>
      <c r="L13" s="152">
        <v>317</v>
      </c>
      <c r="M13" s="152">
        <v>1.7</v>
      </c>
      <c r="N13" s="152"/>
      <c r="O13" s="152"/>
      <c r="P13" s="162"/>
      <c r="Q13" s="152"/>
      <c r="R13" s="162"/>
      <c r="S13" s="152"/>
      <c r="T13" s="152"/>
      <c r="U13" s="152"/>
      <c r="V13" s="152"/>
      <c r="W13" s="152"/>
      <c r="X13" s="152" t="s">
        <v>182</v>
      </c>
      <c r="Y13" s="152">
        <v>308</v>
      </c>
      <c r="Z13" s="152">
        <v>2.2999999999999998</v>
      </c>
      <c r="AA13" s="152">
        <v>358</v>
      </c>
      <c r="AB13" s="152">
        <v>1.8</v>
      </c>
      <c r="AC13" s="36" t="s">
        <v>21</v>
      </c>
      <c r="AD13" s="3">
        <v>67</v>
      </c>
      <c r="AE13" s="37">
        <v>1.5</v>
      </c>
      <c r="AF13" s="3">
        <v>168</v>
      </c>
      <c r="AG13" s="37">
        <v>1.1000000000000001</v>
      </c>
      <c r="AH13" s="204" t="s">
        <v>332</v>
      </c>
      <c r="AI13" s="200">
        <v>304</v>
      </c>
      <c r="AJ13" s="208">
        <v>1.69</v>
      </c>
      <c r="AK13" s="3"/>
      <c r="AL13" s="34"/>
      <c r="AM13" s="158"/>
      <c r="AN13" s="152"/>
      <c r="AO13" s="162"/>
    </row>
    <row r="14" spans="1:44" x14ac:dyDescent="0.3">
      <c r="C14" s="183"/>
      <c r="D14" s="164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62"/>
      <c r="Q14" s="152"/>
      <c r="R14" s="162"/>
      <c r="S14" s="152" t="s">
        <v>203</v>
      </c>
      <c r="T14" s="152">
        <v>192</v>
      </c>
      <c r="U14" s="152">
        <v>1.9</v>
      </c>
      <c r="V14" s="152">
        <v>193</v>
      </c>
      <c r="W14" s="152">
        <v>1.5</v>
      </c>
      <c r="X14" s="152"/>
      <c r="Y14" s="152"/>
      <c r="Z14" s="152"/>
      <c r="AA14" s="152"/>
      <c r="AB14" s="152"/>
      <c r="AC14" s="36" t="s">
        <v>22</v>
      </c>
      <c r="AD14" s="3">
        <v>73</v>
      </c>
      <c r="AE14" s="37">
        <v>1.5</v>
      </c>
      <c r="AF14" s="3">
        <v>136</v>
      </c>
      <c r="AG14" s="37">
        <v>1.2</v>
      </c>
      <c r="AH14" s="205"/>
      <c r="AI14" s="201"/>
      <c r="AJ14" s="209"/>
      <c r="AK14" s="3"/>
      <c r="AL14" s="34"/>
      <c r="AM14" s="152" t="s">
        <v>209</v>
      </c>
      <c r="AN14" s="152">
        <v>749</v>
      </c>
      <c r="AO14" s="162">
        <v>1.5</v>
      </c>
    </row>
    <row r="15" spans="1:44" x14ac:dyDescent="0.3">
      <c r="C15" s="183"/>
      <c r="D15" s="164" t="s">
        <v>221</v>
      </c>
      <c r="E15" s="152">
        <v>292</v>
      </c>
      <c r="F15" s="152">
        <v>1.9</v>
      </c>
      <c r="G15" s="152">
        <v>322</v>
      </c>
      <c r="H15" s="152">
        <v>1.5</v>
      </c>
      <c r="I15" s="152"/>
      <c r="J15" s="152"/>
      <c r="K15" s="152"/>
      <c r="L15" s="152"/>
      <c r="M15" s="152"/>
      <c r="N15" s="152"/>
      <c r="O15" s="152"/>
      <c r="P15" s="162"/>
      <c r="Q15" s="152"/>
      <c r="R15" s="16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36" t="s">
        <v>23</v>
      </c>
      <c r="AD15" s="3">
        <v>75</v>
      </c>
      <c r="AE15" s="37">
        <v>1.3</v>
      </c>
      <c r="AF15" s="3">
        <v>160</v>
      </c>
      <c r="AG15" s="37">
        <v>1.2</v>
      </c>
      <c r="AH15" s="198" t="s">
        <v>333</v>
      </c>
      <c r="AI15" s="200">
        <v>217</v>
      </c>
      <c r="AJ15" s="208">
        <v>1.54</v>
      </c>
      <c r="AK15" s="3"/>
      <c r="AL15" s="34"/>
      <c r="AM15" s="152"/>
      <c r="AN15" s="152"/>
      <c r="AO15" s="162"/>
    </row>
    <row r="16" spans="1:44" x14ac:dyDescent="0.3">
      <c r="C16" s="183"/>
      <c r="D16" s="164"/>
      <c r="E16" s="152"/>
      <c r="F16" s="152"/>
      <c r="G16" s="152"/>
      <c r="H16" s="152"/>
      <c r="I16" s="152"/>
      <c r="J16" s="152"/>
      <c r="K16" s="152"/>
      <c r="L16" s="152"/>
      <c r="M16" s="152"/>
      <c r="N16" s="152" t="s">
        <v>249</v>
      </c>
      <c r="O16" s="152">
        <v>151</v>
      </c>
      <c r="P16" s="162">
        <v>1.6</v>
      </c>
      <c r="Q16" s="152">
        <v>167</v>
      </c>
      <c r="R16" s="162">
        <v>1.2</v>
      </c>
      <c r="S16" s="152" t="s">
        <v>204</v>
      </c>
      <c r="T16" s="152">
        <v>217</v>
      </c>
      <c r="U16" s="152">
        <v>1.8</v>
      </c>
      <c r="V16" s="152">
        <v>164</v>
      </c>
      <c r="W16" s="152">
        <v>1.4</v>
      </c>
      <c r="X16" s="152"/>
      <c r="Y16" s="152"/>
      <c r="Z16" s="152"/>
      <c r="AA16" s="152"/>
      <c r="AB16" s="152"/>
      <c r="AC16" s="36" t="s">
        <v>24</v>
      </c>
      <c r="AD16" s="3">
        <v>85</v>
      </c>
      <c r="AE16" s="37">
        <v>1.5</v>
      </c>
      <c r="AF16" s="3">
        <v>187</v>
      </c>
      <c r="AG16" s="37">
        <v>1.1000000000000001</v>
      </c>
      <c r="AH16" s="199"/>
      <c r="AI16" s="201"/>
      <c r="AJ16" s="209"/>
      <c r="AK16" s="3"/>
      <c r="AL16" s="34"/>
      <c r="AM16" s="152"/>
      <c r="AN16" s="152"/>
      <c r="AO16" s="162"/>
    </row>
    <row r="17" spans="1:45" x14ac:dyDescent="0.3">
      <c r="C17" s="183"/>
      <c r="D17" s="164" t="s">
        <v>210</v>
      </c>
      <c r="E17" s="152">
        <v>262</v>
      </c>
      <c r="F17" s="152">
        <v>1.8</v>
      </c>
      <c r="G17" s="152">
        <v>262</v>
      </c>
      <c r="H17" s="152">
        <v>1.4</v>
      </c>
      <c r="I17" s="152" t="s">
        <v>183</v>
      </c>
      <c r="J17" s="152">
        <v>204</v>
      </c>
      <c r="K17" s="152">
        <v>1.8</v>
      </c>
      <c r="L17" s="152">
        <v>247</v>
      </c>
      <c r="M17" s="152">
        <v>1.7</v>
      </c>
      <c r="N17" s="152"/>
      <c r="O17" s="152"/>
      <c r="P17" s="162"/>
      <c r="Q17" s="152"/>
      <c r="R17" s="162"/>
      <c r="S17" s="152"/>
      <c r="T17" s="152"/>
      <c r="U17" s="152"/>
      <c r="V17" s="152"/>
      <c r="W17" s="152"/>
      <c r="X17" s="152" t="s">
        <v>193</v>
      </c>
      <c r="Y17" s="152">
        <v>169</v>
      </c>
      <c r="Z17" s="152">
        <v>2.2000000000000002</v>
      </c>
      <c r="AA17" s="152">
        <v>198</v>
      </c>
      <c r="AB17" s="152">
        <v>1.9</v>
      </c>
      <c r="AC17" s="36" t="s">
        <v>25</v>
      </c>
      <c r="AD17" s="3">
        <v>83</v>
      </c>
      <c r="AE17" s="37">
        <v>1.3</v>
      </c>
      <c r="AF17" s="3">
        <v>194</v>
      </c>
      <c r="AG17" s="37">
        <v>1.2</v>
      </c>
      <c r="AH17" s="127"/>
      <c r="AI17" s="127"/>
      <c r="AJ17" s="131"/>
      <c r="AM17" s="152" t="s">
        <v>210</v>
      </c>
      <c r="AN17" s="152">
        <v>300</v>
      </c>
      <c r="AO17" s="162">
        <v>1.3</v>
      </c>
    </row>
    <row r="18" spans="1:45" x14ac:dyDescent="0.3">
      <c r="C18" s="183"/>
      <c r="D18" s="164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62"/>
      <c r="Q18" s="152"/>
      <c r="R18" s="162"/>
      <c r="S18" s="3"/>
      <c r="T18" s="3"/>
      <c r="U18" s="3"/>
      <c r="V18" s="3"/>
      <c r="W18" s="3"/>
      <c r="X18" s="152"/>
      <c r="Y18" s="152"/>
      <c r="Z18" s="152"/>
      <c r="AA18" s="152"/>
      <c r="AB18" s="152"/>
      <c r="AC18" s="36" t="s">
        <v>26</v>
      </c>
      <c r="AD18" s="3">
        <v>74</v>
      </c>
      <c r="AE18" s="37">
        <v>1.3</v>
      </c>
      <c r="AF18" s="3">
        <v>147</v>
      </c>
      <c r="AG18" s="37">
        <v>1</v>
      </c>
      <c r="AH18" s="127"/>
      <c r="AI18" s="127"/>
      <c r="AJ18" s="131"/>
      <c r="AM18" s="152"/>
      <c r="AN18" s="152"/>
      <c r="AO18" s="162"/>
    </row>
    <row r="19" spans="1:45" x14ac:dyDescent="0.3">
      <c r="A19" s="53" t="s">
        <v>34</v>
      </c>
      <c r="B19" s="53"/>
      <c r="C19" s="16"/>
      <c r="D19" s="56"/>
      <c r="E19" s="56">
        <v>1464</v>
      </c>
      <c r="F19" s="56">
        <v>1.8</v>
      </c>
      <c r="G19" s="56">
        <v>1552</v>
      </c>
      <c r="H19" s="56">
        <v>1.4</v>
      </c>
      <c r="I19" s="56"/>
      <c r="J19" s="56"/>
      <c r="K19" s="56">
        <v>2.2000000000000002</v>
      </c>
      <c r="L19" s="56"/>
      <c r="M19" s="56">
        <v>1.8</v>
      </c>
      <c r="N19" s="56"/>
      <c r="O19" s="59">
        <v>632</v>
      </c>
      <c r="P19" s="57">
        <v>1.8</v>
      </c>
      <c r="Q19" s="59">
        <v>680</v>
      </c>
      <c r="R19" s="57">
        <v>1.4</v>
      </c>
      <c r="S19" s="56"/>
      <c r="T19" s="56">
        <v>862</v>
      </c>
      <c r="U19" s="56">
        <v>1.9</v>
      </c>
      <c r="V19" s="56">
        <v>925</v>
      </c>
      <c r="W19" s="56">
        <v>1.5</v>
      </c>
      <c r="X19" s="56"/>
      <c r="Y19" s="56">
        <v>792</v>
      </c>
      <c r="Z19" s="56">
        <v>2.2999999999999998</v>
      </c>
      <c r="AA19" s="56">
        <v>1005</v>
      </c>
      <c r="AB19" s="56">
        <v>1.8</v>
      </c>
      <c r="AC19" s="56"/>
      <c r="AD19" s="56">
        <f>SUM(AD8:AD18)</f>
        <v>907</v>
      </c>
      <c r="AE19" s="57">
        <f>(AD8*AE8+AD9*AE9+AD10*AE10+AD11*AE11+AD12*AE12+AD13*AE13+AD14*AE14+AD15*AE15+AD16*AE16+AD17*AE17+AD18*AE18)/SUM(AD8:AD18)</f>
        <v>1.5143329658213895</v>
      </c>
      <c r="AF19" s="56">
        <f>SUM(AF8:AF18)</f>
        <v>1806</v>
      </c>
      <c r="AG19" s="57">
        <f>(AF8*AG8+AF9*AG9+AF10*AG10+AF11*AG11+AF12*AG12+AF13*AG13+AF14*AG14+AF15*AG15+AF16*AG16+AF17*AG17+AF18*AG18)/SUM(AF8:AF18)</f>
        <v>1.1875968992248063</v>
      </c>
      <c r="AH19" s="128"/>
      <c r="AI19" s="128"/>
      <c r="AJ19" s="130">
        <f>(AI8*AJ8+AI10*AJ10+AI11*AJ11+AI13*AJ13+AI15*AJ15)/SUM(AI8:AI16)</f>
        <v>1.67118373275236</v>
      </c>
      <c r="AK19" s="16"/>
      <c r="AL19" s="16"/>
      <c r="AM19" s="56"/>
      <c r="AN19" s="56">
        <v>1044</v>
      </c>
      <c r="AO19" s="57">
        <v>1.6</v>
      </c>
      <c r="AP19" s="16">
        <v>1469</v>
      </c>
      <c r="AQ19" s="28">
        <v>1.3</v>
      </c>
      <c r="AR19" s="16" t="s">
        <v>213</v>
      </c>
      <c r="AS19" s="28">
        <v>1.5</v>
      </c>
    </row>
    <row r="20" spans="1:45" s="12" customFormat="1" x14ac:dyDescent="0.3">
      <c r="F20" s="8"/>
      <c r="G20" s="8"/>
      <c r="H20" s="8"/>
      <c r="M20" s="8"/>
      <c r="P20" s="8"/>
      <c r="Q20" s="43"/>
      <c r="R20" s="8"/>
      <c r="U20" s="8"/>
      <c r="W20" s="8"/>
      <c r="Z20" s="8"/>
      <c r="AB20" s="8"/>
      <c r="AS20" s="8"/>
    </row>
    <row r="21" spans="1:45" x14ac:dyDescent="0.3">
      <c r="A21" s="68" t="s">
        <v>96</v>
      </c>
      <c r="B21" s="3"/>
      <c r="C21" s="3"/>
      <c r="D21" s="152" t="s">
        <v>1</v>
      </c>
      <c r="E21" s="152"/>
      <c r="F21" s="152"/>
      <c r="G21" s="152"/>
      <c r="H21" s="152"/>
      <c r="I21" s="152" t="s">
        <v>2</v>
      </c>
      <c r="J21" s="152"/>
      <c r="K21" s="152"/>
      <c r="L21" s="152"/>
      <c r="M21" s="152"/>
      <c r="N21" s="152" t="s">
        <v>3</v>
      </c>
      <c r="O21" s="152"/>
      <c r="P21" s="152"/>
      <c r="Q21" s="152"/>
      <c r="R21" s="152"/>
      <c r="S21" s="152" t="s">
        <v>4</v>
      </c>
      <c r="T21" s="152"/>
      <c r="U21" s="152"/>
      <c r="V21" s="152"/>
      <c r="W21" s="152"/>
      <c r="X21" s="152" t="s">
        <v>5</v>
      </c>
      <c r="Y21" s="152"/>
      <c r="Z21" s="152"/>
      <c r="AA21" s="152"/>
      <c r="AB21" s="152"/>
      <c r="AC21" s="152" t="s">
        <v>6</v>
      </c>
      <c r="AD21" s="152"/>
      <c r="AE21" s="152"/>
      <c r="AF21" s="152"/>
      <c r="AG21" s="152"/>
      <c r="AH21" s="152" t="s">
        <v>7</v>
      </c>
      <c r="AI21" s="152"/>
      <c r="AJ21" s="152"/>
      <c r="AK21" s="152"/>
      <c r="AL21" s="152"/>
      <c r="AM21" s="152" t="s">
        <v>8</v>
      </c>
      <c r="AN21" s="152"/>
      <c r="AO21" s="152"/>
      <c r="AP21" s="152"/>
      <c r="AQ21" s="152"/>
      <c r="AR21" s="12"/>
      <c r="AS21" s="8"/>
    </row>
    <row r="22" spans="1:45" x14ac:dyDescent="0.3">
      <c r="A22" s="3"/>
      <c r="B22" s="3"/>
      <c r="C22" s="3"/>
      <c r="D22" s="3" t="s">
        <v>37</v>
      </c>
      <c r="E22" s="3" t="s">
        <v>11</v>
      </c>
      <c r="F22" s="3" t="s">
        <v>27</v>
      </c>
      <c r="G22" s="3" t="s">
        <v>11</v>
      </c>
      <c r="H22" s="3" t="s">
        <v>28</v>
      </c>
      <c r="I22" s="3" t="s">
        <v>37</v>
      </c>
      <c r="J22" s="3" t="s">
        <v>11</v>
      </c>
      <c r="K22" s="3" t="s">
        <v>27</v>
      </c>
      <c r="L22" s="3" t="s">
        <v>11</v>
      </c>
      <c r="M22" s="3" t="s">
        <v>28</v>
      </c>
      <c r="N22" s="3" t="s">
        <v>37</v>
      </c>
      <c r="O22" s="3" t="s">
        <v>11</v>
      </c>
      <c r="P22" s="3" t="s">
        <v>27</v>
      </c>
      <c r="Q22" s="3" t="s">
        <v>11</v>
      </c>
      <c r="R22" s="3" t="s">
        <v>28</v>
      </c>
      <c r="S22" s="3" t="s">
        <v>37</v>
      </c>
      <c r="T22" s="3" t="s">
        <v>11</v>
      </c>
      <c r="U22" s="3" t="s">
        <v>27</v>
      </c>
      <c r="V22" s="3" t="s">
        <v>11</v>
      </c>
      <c r="W22" s="3" t="s">
        <v>28</v>
      </c>
      <c r="X22" s="3" t="s">
        <v>37</v>
      </c>
      <c r="Y22" s="3" t="s">
        <v>11</v>
      </c>
      <c r="Z22" s="3" t="s">
        <v>27</v>
      </c>
      <c r="AA22" s="3" t="s">
        <v>11</v>
      </c>
      <c r="AB22" s="3" t="s">
        <v>28</v>
      </c>
      <c r="AC22" s="55" t="s">
        <v>37</v>
      </c>
      <c r="AD22" s="55" t="s">
        <v>11</v>
      </c>
      <c r="AE22" s="55" t="s">
        <v>27</v>
      </c>
      <c r="AF22" s="55" t="s">
        <v>11</v>
      </c>
      <c r="AG22" s="55" t="s">
        <v>28</v>
      </c>
      <c r="AH22" s="3" t="s">
        <v>37</v>
      </c>
      <c r="AI22" s="3" t="s">
        <v>11</v>
      </c>
      <c r="AJ22" s="3" t="s">
        <v>27</v>
      </c>
      <c r="AK22" s="3" t="s">
        <v>11</v>
      </c>
      <c r="AL22" s="3" t="s">
        <v>28</v>
      </c>
      <c r="AM22" s="55" t="s">
        <v>37</v>
      </c>
      <c r="AN22" s="55" t="s">
        <v>11</v>
      </c>
      <c r="AO22" s="55" t="s">
        <v>27</v>
      </c>
      <c r="AP22" s="55" t="s">
        <v>11</v>
      </c>
      <c r="AQ22" s="3" t="s">
        <v>28</v>
      </c>
    </row>
    <row r="23" spans="1:45" x14ac:dyDescent="0.3">
      <c r="I23" s="102" t="s">
        <v>311</v>
      </c>
      <c r="J23" s="103">
        <v>239</v>
      </c>
      <c r="K23" s="103">
        <v>0.21</v>
      </c>
      <c r="L23" s="103">
        <v>228</v>
      </c>
      <c r="M23" s="103">
        <v>0.21</v>
      </c>
      <c r="AC23" s="36" t="s">
        <v>12</v>
      </c>
      <c r="AD23" s="3">
        <v>277</v>
      </c>
      <c r="AE23" s="37">
        <f>AE3/Energy!AC3</f>
        <v>0.16722408026755853</v>
      </c>
      <c r="AF23" s="3">
        <v>302</v>
      </c>
      <c r="AG23" s="37">
        <f>AG3/Energy!AE3</f>
        <v>0.17810073377502317</v>
      </c>
      <c r="AM23" s="3"/>
      <c r="AN23" s="3" t="s">
        <v>212</v>
      </c>
      <c r="AO23" s="3" t="s">
        <v>211</v>
      </c>
      <c r="AP23" s="3" t="s">
        <v>217</v>
      </c>
    </row>
    <row r="24" spans="1:45" x14ac:dyDescent="0.3">
      <c r="I24" s="104" t="s">
        <v>312</v>
      </c>
      <c r="J24" s="105">
        <v>184</v>
      </c>
      <c r="K24" s="105">
        <v>0.21</v>
      </c>
      <c r="L24" s="105">
        <v>164</v>
      </c>
      <c r="M24" s="105">
        <v>0.2</v>
      </c>
      <c r="AC24" s="36" t="s">
        <v>13</v>
      </c>
      <c r="AD24" s="3">
        <v>168</v>
      </c>
      <c r="AE24" s="37">
        <f>AE4/Energy!AC4</f>
        <v>0.17016374988546673</v>
      </c>
      <c r="AF24" s="3">
        <v>179</v>
      </c>
      <c r="AG24" s="37">
        <f>AG4/Energy!AE4</f>
        <v>0.16345210853220007</v>
      </c>
      <c r="AM24" s="39" t="s">
        <v>214</v>
      </c>
      <c r="AN24" s="3">
        <v>1503</v>
      </c>
      <c r="AO24" s="37">
        <f>AO4/Energy!AM4</f>
        <v>0.16791998247791487</v>
      </c>
      <c r="AP24" s="162">
        <f>AP4/Energy!AN4</f>
        <v>0.16539774218955106</v>
      </c>
      <c r="AQ24" s="5"/>
    </row>
    <row r="25" spans="1:45" x14ac:dyDescent="0.3">
      <c r="AC25" s="36" t="s">
        <v>14</v>
      </c>
      <c r="AD25" s="3">
        <v>93</v>
      </c>
      <c r="AE25" s="37">
        <f>AE5/Energy!AC5</f>
        <v>0.16818837097549255</v>
      </c>
      <c r="AF25" s="3">
        <v>89</v>
      </c>
      <c r="AG25" s="37">
        <f>AG5/Energy!AE5</f>
        <v>0.14943885709162097</v>
      </c>
      <c r="AM25" s="40" t="s">
        <v>215</v>
      </c>
      <c r="AN25" s="3">
        <v>1620</v>
      </c>
      <c r="AO25" s="37">
        <f>AO5/Energy!AM5</f>
        <v>0.17047081175337689</v>
      </c>
      <c r="AP25" s="162"/>
      <c r="AQ25" s="5"/>
    </row>
    <row r="26" spans="1:45" x14ac:dyDescent="0.3">
      <c r="AC26" s="36" t="s">
        <v>15</v>
      </c>
      <c r="AD26" s="3">
        <v>80</v>
      </c>
      <c r="AE26" s="37">
        <f>AE6/Energy!AC6</f>
        <v>0.17077778607947572</v>
      </c>
      <c r="AF26" s="3">
        <v>117</v>
      </c>
      <c r="AG26" s="37">
        <f>AG6/Energy!AE6</f>
        <v>0.16778011653091732</v>
      </c>
      <c r="AM26" s="3" t="s">
        <v>216</v>
      </c>
      <c r="AN26" s="3">
        <v>1500</v>
      </c>
      <c r="AO26" s="37">
        <f>AO6/Energy!AM6</f>
        <v>0.15991343032343394</v>
      </c>
      <c r="AP26" s="162"/>
      <c r="AR26" s="8"/>
    </row>
    <row r="27" spans="1:45" x14ac:dyDescent="0.3">
      <c r="R27" s="5"/>
      <c r="X27" s="12"/>
      <c r="AC27" s="36"/>
      <c r="AD27" s="3"/>
      <c r="AE27" s="37"/>
      <c r="AF27" s="3"/>
      <c r="AG27" s="37"/>
      <c r="AM27" s="3"/>
      <c r="AN27" s="3" t="s">
        <v>212</v>
      </c>
      <c r="AO27" s="3" t="s">
        <v>211</v>
      </c>
      <c r="AP27" s="3"/>
    </row>
    <row r="28" spans="1:45" x14ac:dyDescent="0.3">
      <c r="I28" s="3" t="s">
        <v>16</v>
      </c>
      <c r="J28" s="3">
        <v>47</v>
      </c>
      <c r="K28" s="3">
        <v>0.26</v>
      </c>
      <c r="L28" s="3">
        <v>52</v>
      </c>
      <c r="M28" s="3">
        <v>0.28000000000000003</v>
      </c>
      <c r="N28" s="152" t="s">
        <v>191</v>
      </c>
      <c r="O28" s="152">
        <v>131</v>
      </c>
      <c r="P28" s="162">
        <f>P8/Energy!N8</f>
        <v>0.1899764791025873</v>
      </c>
      <c r="Q28" s="152">
        <v>119</v>
      </c>
      <c r="R28" s="162">
        <f>R8/Energy!P8</f>
        <v>0.18858436007040483</v>
      </c>
      <c r="S28" s="152" t="s">
        <v>200</v>
      </c>
      <c r="T28" s="152">
        <v>138</v>
      </c>
      <c r="U28" s="197">
        <f>U8/Energy!S8</f>
        <v>0.171875</v>
      </c>
      <c r="V28" s="152">
        <v>143</v>
      </c>
      <c r="W28" s="197">
        <f>W8/Energy!U8</f>
        <v>0.1851851851851852</v>
      </c>
      <c r="X28" s="152" t="s">
        <v>191</v>
      </c>
      <c r="Y28" s="152">
        <v>132</v>
      </c>
      <c r="Z28" s="152">
        <v>0.26</v>
      </c>
      <c r="AA28" s="152">
        <v>202</v>
      </c>
      <c r="AB28" s="152">
        <v>0.23</v>
      </c>
      <c r="AC28" s="36" t="s">
        <v>16</v>
      </c>
      <c r="AD28" s="3">
        <v>135</v>
      </c>
      <c r="AE28" s="37">
        <f>AE8/Energy!AC8</f>
        <v>0.17493851425748891</v>
      </c>
      <c r="AF28" s="3">
        <v>192</v>
      </c>
      <c r="AG28" s="37">
        <f>AG8/Energy!AE8</f>
        <v>0.17703031644169062</v>
      </c>
      <c r="AH28" s="3"/>
      <c r="AI28" s="3"/>
      <c r="AJ28" s="3"/>
      <c r="AK28" s="3"/>
      <c r="AL28" s="3"/>
      <c r="AM28" s="152" t="s">
        <v>207</v>
      </c>
      <c r="AN28" s="152">
        <v>772</v>
      </c>
      <c r="AO28" s="162">
        <f>AO8/Energy!AM8</f>
        <v>0.18500246669955597</v>
      </c>
    </row>
    <row r="29" spans="1:45" x14ac:dyDescent="0.3">
      <c r="I29" s="152" t="s">
        <v>181</v>
      </c>
      <c r="J29" s="152">
        <v>221</v>
      </c>
      <c r="K29" s="152">
        <v>0.24</v>
      </c>
      <c r="L29" s="152">
        <v>259</v>
      </c>
      <c r="M29" s="152">
        <v>0.25</v>
      </c>
      <c r="N29" s="152"/>
      <c r="O29" s="152"/>
      <c r="P29" s="162"/>
      <c r="Q29" s="152"/>
      <c r="R29" s="162"/>
      <c r="S29" s="152"/>
      <c r="T29" s="152"/>
      <c r="U29" s="197"/>
      <c r="V29" s="152"/>
      <c r="W29" s="197"/>
      <c r="X29" s="152"/>
      <c r="Y29" s="152"/>
      <c r="Z29" s="152"/>
      <c r="AA29" s="152"/>
      <c r="AB29" s="152"/>
      <c r="AC29" s="36" t="s">
        <v>17</v>
      </c>
      <c r="AD29" s="3">
        <v>77</v>
      </c>
      <c r="AE29" s="37">
        <f>AE9/Energy!AC9</f>
        <v>0.17895490336435216</v>
      </c>
      <c r="AF29" s="3">
        <v>137</v>
      </c>
      <c r="AG29" s="37">
        <f>AG9/Energy!AE9</f>
        <v>0.18463323925830188</v>
      </c>
      <c r="AH29" s="3"/>
      <c r="AI29" s="3"/>
      <c r="AJ29" s="3"/>
      <c r="AK29" s="3"/>
      <c r="AL29" s="3"/>
      <c r="AM29" s="152"/>
      <c r="AN29" s="152"/>
      <c r="AO29" s="162"/>
    </row>
    <row r="30" spans="1:45" x14ac:dyDescent="0.3">
      <c r="I30" s="152"/>
      <c r="J30" s="152"/>
      <c r="K30" s="152"/>
      <c r="L30" s="152"/>
      <c r="M30" s="152"/>
      <c r="N30" s="152" t="s">
        <v>248</v>
      </c>
      <c r="O30" s="152">
        <v>350</v>
      </c>
      <c r="P30" s="162">
        <f>P10/Energy!N10</f>
        <v>0.18869798391101397</v>
      </c>
      <c r="Q30" s="152">
        <v>394</v>
      </c>
      <c r="R30" s="162">
        <f>R10/Energy!P10</f>
        <v>0.19930906191868192</v>
      </c>
      <c r="S30" s="152" t="s">
        <v>201</v>
      </c>
      <c r="T30" s="152">
        <v>136</v>
      </c>
      <c r="U30" s="197">
        <f>U10/Energy!S10</f>
        <v>0.17391304347826086</v>
      </c>
      <c r="V30" s="152">
        <v>169</v>
      </c>
      <c r="W30" s="197">
        <f>W10/Energy!U10</f>
        <v>0.19047619047619047</v>
      </c>
      <c r="X30" s="152" t="s">
        <v>192</v>
      </c>
      <c r="Y30" s="152">
        <v>183</v>
      </c>
      <c r="Z30" s="152">
        <v>0.23</v>
      </c>
      <c r="AA30" s="152">
        <v>247</v>
      </c>
      <c r="AB30" s="152">
        <v>0.25</v>
      </c>
      <c r="AC30" s="36" t="s">
        <v>18</v>
      </c>
      <c r="AD30" s="3">
        <v>85</v>
      </c>
      <c r="AE30" s="37">
        <f>AE10/Energy!AC10</f>
        <v>0.19760318954795364</v>
      </c>
      <c r="AF30" s="3">
        <v>158</v>
      </c>
      <c r="AG30" s="37">
        <f>AG10/Energy!AE10</f>
        <v>0.1772372798167639</v>
      </c>
      <c r="AH30" s="3"/>
      <c r="AI30" s="3"/>
      <c r="AJ30" s="3"/>
      <c r="AK30" s="3"/>
      <c r="AL30" s="3"/>
      <c r="AM30" s="152"/>
      <c r="AN30" s="152"/>
      <c r="AO30" s="162"/>
    </row>
    <row r="31" spans="1:45" x14ac:dyDescent="0.3">
      <c r="I31" s="152"/>
      <c r="J31" s="152"/>
      <c r="K31" s="152"/>
      <c r="L31" s="152"/>
      <c r="M31" s="152"/>
      <c r="N31" s="152"/>
      <c r="O31" s="152"/>
      <c r="P31" s="162"/>
      <c r="Q31" s="152"/>
      <c r="R31" s="162"/>
      <c r="S31" s="152"/>
      <c r="T31" s="152"/>
      <c r="U31" s="197"/>
      <c r="V31" s="152"/>
      <c r="W31" s="197"/>
      <c r="X31" s="152"/>
      <c r="Y31" s="152"/>
      <c r="Z31" s="152"/>
      <c r="AA31" s="152"/>
      <c r="AB31" s="152"/>
      <c r="AC31" s="36" t="s">
        <v>19</v>
      </c>
      <c r="AD31" s="3">
        <v>84</v>
      </c>
      <c r="AE31" s="37">
        <f>AE11/Energy!AC11</f>
        <v>0.15768228071650831</v>
      </c>
      <c r="AF31" s="3">
        <v>160</v>
      </c>
      <c r="AG31" s="37">
        <f>AG11/Energy!AE11</f>
        <v>0.18018267751458789</v>
      </c>
      <c r="AH31" s="3"/>
      <c r="AI31" s="3"/>
      <c r="AJ31" s="3"/>
      <c r="AK31" s="3"/>
      <c r="AL31" s="3"/>
      <c r="AM31" s="158" t="s">
        <v>208</v>
      </c>
      <c r="AN31" s="152">
        <v>692</v>
      </c>
      <c r="AO31" s="162">
        <f>AO11/Energy!AM11</f>
        <v>0.19314962657738863</v>
      </c>
    </row>
    <row r="32" spans="1:45" x14ac:dyDescent="0.3">
      <c r="I32" s="152"/>
      <c r="J32" s="152"/>
      <c r="K32" s="152"/>
      <c r="L32" s="152"/>
      <c r="M32" s="152"/>
      <c r="N32" s="152"/>
      <c r="O32" s="152"/>
      <c r="P32" s="162"/>
      <c r="Q32" s="152"/>
      <c r="R32" s="162"/>
      <c r="S32" s="152" t="s">
        <v>202</v>
      </c>
      <c r="T32" s="152">
        <v>179</v>
      </c>
      <c r="U32" s="197">
        <f>U12/Energy!S12</f>
        <v>0.17924528301886791</v>
      </c>
      <c r="V32" s="152">
        <v>256</v>
      </c>
      <c r="W32" s="197">
        <f>W12/Energy!U12</f>
        <v>0.1851851851851852</v>
      </c>
      <c r="X32" s="152"/>
      <c r="Y32" s="152"/>
      <c r="Z32" s="152"/>
      <c r="AA32" s="152"/>
      <c r="AB32" s="152"/>
      <c r="AC32" s="36" t="s">
        <v>20</v>
      </c>
      <c r="AD32" s="3">
        <v>69</v>
      </c>
      <c r="AE32" s="37">
        <f>AE12/Energy!AC12</f>
        <v>0.17213284065089166</v>
      </c>
      <c r="AF32" s="3">
        <v>167</v>
      </c>
      <c r="AG32" s="37">
        <f>AG12/Energy!AE12</f>
        <v>0.17250031363693388</v>
      </c>
      <c r="AH32" s="3"/>
      <c r="AI32" s="3"/>
      <c r="AJ32" s="3"/>
      <c r="AK32" s="3"/>
      <c r="AL32" s="3"/>
      <c r="AM32" s="158"/>
      <c r="AN32" s="152"/>
      <c r="AO32" s="162"/>
    </row>
    <row r="33" spans="1:45" x14ac:dyDescent="0.3">
      <c r="I33" s="152" t="s">
        <v>182</v>
      </c>
      <c r="J33" s="152">
        <v>308</v>
      </c>
      <c r="K33" s="152">
        <v>0.25</v>
      </c>
      <c r="L33" s="152">
        <v>317</v>
      </c>
      <c r="M33" s="152">
        <v>0.24</v>
      </c>
      <c r="N33" s="152"/>
      <c r="O33" s="152"/>
      <c r="P33" s="162"/>
      <c r="Q33" s="152"/>
      <c r="R33" s="162"/>
      <c r="S33" s="152"/>
      <c r="T33" s="152"/>
      <c r="U33" s="197"/>
      <c r="V33" s="152"/>
      <c r="W33" s="197"/>
      <c r="X33" s="152" t="s">
        <v>182</v>
      </c>
      <c r="Y33" s="152">
        <v>308</v>
      </c>
      <c r="Z33" s="152">
        <v>0.26</v>
      </c>
      <c r="AA33" s="152">
        <v>358</v>
      </c>
      <c r="AB33" s="152">
        <v>0.26</v>
      </c>
      <c r="AC33" s="36" t="s">
        <v>21</v>
      </c>
      <c r="AD33" s="3">
        <v>67</v>
      </c>
      <c r="AE33" s="37">
        <f>AE13/Energy!AC13</f>
        <v>0.17355486647845608</v>
      </c>
      <c r="AF33" s="3">
        <v>168</v>
      </c>
      <c r="AG33" s="37">
        <f>AG13/Energy!AE13</f>
        <v>0.17719643029736784</v>
      </c>
      <c r="AH33" s="3"/>
      <c r="AI33" s="3"/>
      <c r="AJ33" s="3"/>
      <c r="AK33" s="3"/>
      <c r="AL33" s="3"/>
      <c r="AM33" s="158"/>
      <c r="AN33" s="152"/>
      <c r="AO33" s="162"/>
    </row>
    <row r="34" spans="1:45" x14ac:dyDescent="0.3">
      <c r="I34" s="152"/>
      <c r="J34" s="152"/>
      <c r="K34" s="152"/>
      <c r="L34" s="152"/>
      <c r="M34" s="152"/>
      <c r="N34" s="152"/>
      <c r="O34" s="152"/>
      <c r="P34" s="162"/>
      <c r="Q34" s="152"/>
      <c r="R34" s="162"/>
      <c r="S34" s="152" t="s">
        <v>203</v>
      </c>
      <c r="T34" s="152">
        <v>192</v>
      </c>
      <c r="U34" s="197">
        <f>U14/Energy!S14</f>
        <v>0.18269230769230768</v>
      </c>
      <c r="V34" s="152">
        <v>193</v>
      </c>
      <c r="W34" s="197">
        <f>W14/Energy!U14</f>
        <v>0.18987341772151897</v>
      </c>
      <c r="X34" s="152"/>
      <c r="Y34" s="152"/>
      <c r="Z34" s="152"/>
      <c r="AA34" s="152"/>
      <c r="AB34" s="152"/>
      <c r="AC34" s="36" t="s">
        <v>22</v>
      </c>
      <c r="AD34" s="3">
        <v>73</v>
      </c>
      <c r="AE34" s="37">
        <f>AE14/Energy!AC14</f>
        <v>0.16913033183371107</v>
      </c>
      <c r="AF34" s="3">
        <v>136</v>
      </c>
      <c r="AG34" s="37">
        <f>AG14/Energy!AE14</f>
        <v>0.19112236609489225</v>
      </c>
      <c r="AH34" s="3"/>
      <c r="AI34" s="3"/>
      <c r="AJ34" s="3"/>
      <c r="AK34" s="3"/>
      <c r="AL34" s="3"/>
      <c r="AM34" s="152" t="s">
        <v>209</v>
      </c>
      <c r="AN34" s="152">
        <v>749</v>
      </c>
      <c r="AO34" s="162">
        <f>AO14/Energy!AM14</f>
        <v>0.20316944331572531</v>
      </c>
    </row>
    <row r="35" spans="1:45" x14ac:dyDescent="0.3">
      <c r="I35" s="152"/>
      <c r="J35" s="152"/>
      <c r="K35" s="152"/>
      <c r="L35" s="152"/>
      <c r="M35" s="152"/>
      <c r="N35" s="152"/>
      <c r="O35" s="152"/>
      <c r="P35" s="162"/>
      <c r="Q35" s="152"/>
      <c r="R35" s="162"/>
      <c r="S35" s="152"/>
      <c r="T35" s="152"/>
      <c r="U35" s="197"/>
      <c r="V35" s="152"/>
      <c r="W35" s="197"/>
      <c r="X35" s="152"/>
      <c r="Y35" s="152"/>
      <c r="Z35" s="152"/>
      <c r="AA35" s="152"/>
      <c r="AB35" s="152"/>
      <c r="AC35" s="36" t="s">
        <v>23</v>
      </c>
      <c r="AD35" s="3">
        <v>75</v>
      </c>
      <c r="AE35" s="37">
        <f>AE15/Energy!AC15</f>
        <v>0.15837820715869494</v>
      </c>
      <c r="AF35" s="3">
        <v>160</v>
      </c>
      <c r="AG35" s="37">
        <f>AG15/Energy!AE15</f>
        <v>0.18723961990357157</v>
      </c>
      <c r="AH35" s="3"/>
      <c r="AI35" s="3"/>
      <c r="AJ35" s="3"/>
      <c r="AK35" s="3"/>
      <c r="AL35" s="3"/>
      <c r="AM35" s="152"/>
      <c r="AN35" s="152"/>
      <c r="AO35" s="162"/>
    </row>
    <row r="36" spans="1:45" x14ac:dyDescent="0.3">
      <c r="I36" s="152"/>
      <c r="J36" s="152"/>
      <c r="K36" s="152"/>
      <c r="L36" s="152"/>
      <c r="M36" s="152"/>
      <c r="N36" s="152" t="s">
        <v>249</v>
      </c>
      <c r="O36" s="152">
        <v>151</v>
      </c>
      <c r="P36" s="162">
        <f>P16/Energy!N16</f>
        <v>0.18363365086652131</v>
      </c>
      <c r="Q36" s="152">
        <v>167</v>
      </c>
      <c r="R36" s="162">
        <f>R16/Energy!P16</f>
        <v>0.17793594306049823</v>
      </c>
      <c r="S36" s="152" t="s">
        <v>204</v>
      </c>
      <c r="T36" s="152">
        <v>217</v>
      </c>
      <c r="U36" s="197">
        <f>U16/Energy!S16</f>
        <v>0.18181818181818182</v>
      </c>
      <c r="V36" s="152">
        <v>164</v>
      </c>
      <c r="W36" s="197">
        <f>W16/Energy!U16</f>
        <v>0.18918918918918917</v>
      </c>
      <c r="X36" s="152"/>
      <c r="Y36" s="152"/>
      <c r="Z36" s="152"/>
      <c r="AA36" s="152"/>
      <c r="AB36" s="152"/>
      <c r="AC36" s="36" t="s">
        <v>24</v>
      </c>
      <c r="AD36" s="3">
        <v>85</v>
      </c>
      <c r="AE36" s="37">
        <f>AE16/Energy!AC16</f>
        <v>0.18508692916106265</v>
      </c>
      <c r="AF36" s="3">
        <v>187</v>
      </c>
      <c r="AG36" s="37">
        <f>AG16/Energy!AE16</f>
        <v>0.17886178861788618</v>
      </c>
      <c r="AH36" s="3"/>
      <c r="AI36" s="3"/>
      <c r="AJ36" s="3"/>
      <c r="AK36" s="3"/>
      <c r="AL36" s="3"/>
      <c r="AM36" s="152"/>
      <c r="AN36" s="152"/>
      <c r="AO36" s="162"/>
    </row>
    <row r="37" spans="1:45" x14ac:dyDescent="0.3">
      <c r="I37" s="152" t="s">
        <v>183</v>
      </c>
      <c r="J37" s="152">
        <v>204</v>
      </c>
      <c r="K37" s="152">
        <v>0.24</v>
      </c>
      <c r="L37" s="152">
        <v>247</v>
      </c>
      <c r="M37" s="152">
        <v>0.26</v>
      </c>
      <c r="N37" s="152"/>
      <c r="O37" s="152"/>
      <c r="P37" s="162"/>
      <c r="Q37" s="152"/>
      <c r="R37" s="162"/>
      <c r="S37" s="152"/>
      <c r="T37" s="152"/>
      <c r="U37" s="197"/>
      <c r="V37" s="152"/>
      <c r="W37" s="197"/>
      <c r="X37" s="152" t="s">
        <v>193</v>
      </c>
      <c r="Y37" s="152">
        <v>169</v>
      </c>
      <c r="Z37" s="152">
        <v>0.26</v>
      </c>
      <c r="AA37" s="152">
        <v>198</v>
      </c>
      <c r="AB37" s="152">
        <v>0.27</v>
      </c>
      <c r="AC37" s="36" t="s">
        <v>25</v>
      </c>
      <c r="AD37" s="3">
        <v>83</v>
      </c>
      <c r="AE37" s="37">
        <f>AE17/Energy!AC17</f>
        <v>0.16683350016683349</v>
      </c>
      <c r="AF37" s="3">
        <v>194</v>
      </c>
      <c r="AG37" s="37">
        <f>AG17/Energy!AE17</f>
        <v>0.19084576481440249</v>
      </c>
      <c r="AM37" s="152" t="s">
        <v>210</v>
      </c>
      <c r="AN37" s="152">
        <v>300</v>
      </c>
      <c r="AO37" s="162">
        <f>AO17/Energy!AM17</f>
        <v>0.19408778739922364</v>
      </c>
    </row>
    <row r="38" spans="1:45" x14ac:dyDescent="0.3">
      <c r="I38" s="152"/>
      <c r="J38" s="152"/>
      <c r="K38" s="152"/>
      <c r="L38" s="152"/>
      <c r="M38" s="152"/>
      <c r="N38" s="152"/>
      <c r="O38" s="152"/>
      <c r="P38" s="162"/>
      <c r="Q38" s="152"/>
      <c r="R38" s="162"/>
      <c r="S38" s="3"/>
      <c r="T38" s="3"/>
      <c r="U38" s="67"/>
      <c r="V38" s="3"/>
      <c r="W38" s="67"/>
      <c r="X38" s="152"/>
      <c r="Y38" s="152"/>
      <c r="Z38" s="152"/>
      <c r="AA38" s="152"/>
      <c r="AB38" s="152"/>
      <c r="AC38" s="36" t="s">
        <v>26</v>
      </c>
      <c r="AD38" s="3">
        <v>74</v>
      </c>
      <c r="AE38" s="37">
        <f>AE18/Energy!AC18</f>
        <v>0.17177135910784599</v>
      </c>
      <c r="AF38" s="3">
        <v>147</v>
      </c>
      <c r="AG38" s="37">
        <f>AG18/Energy!AE18</f>
        <v>0.18033939874844454</v>
      </c>
      <c r="AM38" s="152"/>
      <c r="AN38" s="152"/>
      <c r="AO38" s="162"/>
    </row>
    <row r="39" spans="1:45" x14ac:dyDescent="0.3">
      <c r="A39" s="53" t="s">
        <v>34</v>
      </c>
      <c r="B39" s="53"/>
      <c r="C39" s="16"/>
      <c r="D39" s="16"/>
      <c r="E39" s="16"/>
      <c r="F39" s="16"/>
      <c r="G39" s="16"/>
      <c r="H39" s="16"/>
      <c r="I39" s="56"/>
      <c r="J39" s="56"/>
      <c r="K39" s="56">
        <v>0.25</v>
      </c>
      <c r="L39" s="56"/>
      <c r="M39" s="56">
        <v>0.25</v>
      </c>
      <c r="N39" s="56"/>
      <c r="O39" s="59">
        <v>632</v>
      </c>
      <c r="P39" s="57">
        <f>P19/Energy!N19</f>
        <v>0.18092270579957787</v>
      </c>
      <c r="Q39" s="59">
        <v>680</v>
      </c>
      <c r="R39" s="57">
        <f>R19/Energy!P19</f>
        <v>0.18895937373464705</v>
      </c>
      <c r="S39" s="56"/>
      <c r="T39" s="56"/>
      <c r="U39" s="69"/>
      <c r="V39" s="56"/>
      <c r="W39" s="69"/>
      <c r="X39" s="56"/>
      <c r="Y39" s="56">
        <v>792</v>
      </c>
      <c r="Z39" s="56">
        <v>0.25</v>
      </c>
      <c r="AA39" s="56">
        <v>1005</v>
      </c>
      <c r="AB39" s="56">
        <v>0.25</v>
      </c>
      <c r="AC39" s="56"/>
      <c r="AD39" s="56">
        <f>SUM(AD28:AD38)</f>
        <v>907</v>
      </c>
      <c r="AE39" s="57">
        <f>(AD28*AE28+AD29*AE29+AD30*AE30+AD31*AE31+AD32*AE32+AD33*AE33+AD34*AE34+AD35*AE35+AD36*AE36+AD37*AE37+AD38*AE38)/SUM(AD28:AD38)</f>
        <v>0.17360383854666828</v>
      </c>
      <c r="AF39" s="56">
        <f>SUM(AF28:AF38)</f>
        <v>1806</v>
      </c>
      <c r="AG39" s="57">
        <f>(AF28*AG28+AF29*AG29+AF30*AG30+AF31*AG31+AF32*AG32+AF33*AG33+AF34*AG34+AF35*AG35+AF36*AG36+AF37*AG37+AF38*AG38)/SUM(AF28:AF38)</f>
        <v>0.1814097183006298</v>
      </c>
      <c r="AH39" s="16"/>
      <c r="AI39" s="16"/>
      <c r="AJ39" s="16"/>
      <c r="AK39" s="16"/>
      <c r="AL39" s="16"/>
      <c r="AM39" s="56"/>
      <c r="AN39" s="56">
        <v>1044</v>
      </c>
      <c r="AO39" s="57">
        <f>AO19/Energy!AM19</f>
        <v>0.17459624618070713</v>
      </c>
      <c r="AP39" s="16">
        <v>1469</v>
      </c>
      <c r="AQ39" s="28">
        <f>AQ19/Energy!AO19</f>
        <v>0.19883756500458855</v>
      </c>
      <c r="AR39" s="12"/>
      <c r="AS39" s="8"/>
    </row>
    <row r="40" spans="1:45" s="12" customFormat="1" x14ac:dyDescent="0.3">
      <c r="M40" s="8"/>
      <c r="P40" s="8"/>
      <c r="Q40" s="8"/>
      <c r="R40" s="8"/>
      <c r="U40" s="66"/>
      <c r="V40" s="43"/>
      <c r="W40" s="66"/>
      <c r="Z40" s="66"/>
      <c r="AB40" s="66"/>
      <c r="AS40" s="8"/>
    </row>
    <row r="41" spans="1:45" x14ac:dyDescent="0.3">
      <c r="AR41" s="12"/>
      <c r="AS41" s="8"/>
    </row>
    <row r="42" spans="1:45" x14ac:dyDescent="0.3">
      <c r="A42" s="68" t="s">
        <v>97</v>
      </c>
      <c r="B42" s="3"/>
      <c r="C42" s="3"/>
      <c r="D42" s="152" t="s">
        <v>1</v>
      </c>
      <c r="E42" s="152"/>
      <c r="F42" s="152"/>
      <c r="G42" s="152"/>
      <c r="H42" s="152"/>
      <c r="I42" s="152" t="s">
        <v>2</v>
      </c>
      <c r="J42" s="152"/>
      <c r="K42" s="152"/>
      <c r="L42" s="152"/>
      <c r="M42" s="152"/>
      <c r="N42" s="152" t="s">
        <v>3</v>
      </c>
      <c r="O42" s="152"/>
      <c r="P42" s="152"/>
      <c r="Q42" s="152"/>
      <c r="R42" s="152"/>
      <c r="S42" s="152" t="s">
        <v>4</v>
      </c>
      <c r="T42" s="152"/>
      <c r="U42" s="152"/>
      <c r="V42" s="152"/>
      <c r="W42" s="152"/>
      <c r="X42" s="152" t="s">
        <v>5</v>
      </c>
      <c r="Y42" s="152"/>
      <c r="Z42" s="152"/>
      <c r="AA42" s="152"/>
      <c r="AB42" s="152"/>
      <c r="AC42" s="152" t="s">
        <v>6</v>
      </c>
      <c r="AD42" s="152"/>
      <c r="AE42" s="152"/>
      <c r="AF42" s="152"/>
      <c r="AG42" s="152"/>
      <c r="AH42" s="152" t="s">
        <v>7</v>
      </c>
      <c r="AI42" s="152"/>
      <c r="AJ42" s="152"/>
      <c r="AK42" s="152"/>
      <c r="AL42" s="152"/>
      <c r="AM42" s="152" t="s">
        <v>8</v>
      </c>
      <c r="AN42" s="152"/>
      <c r="AO42" s="152"/>
      <c r="AP42" s="152"/>
      <c r="AQ42" s="152"/>
    </row>
    <row r="43" spans="1:45" x14ac:dyDescent="0.3">
      <c r="A43" s="3"/>
      <c r="B43" s="3"/>
      <c r="C43" s="3"/>
      <c r="D43" s="3" t="s">
        <v>37</v>
      </c>
      <c r="E43" s="3" t="s">
        <v>11</v>
      </c>
      <c r="F43" s="3" t="s">
        <v>27</v>
      </c>
      <c r="G43" s="3" t="s">
        <v>11</v>
      </c>
      <c r="H43" s="3" t="s">
        <v>28</v>
      </c>
      <c r="I43" s="3" t="s">
        <v>37</v>
      </c>
      <c r="J43" s="3" t="s">
        <v>11</v>
      </c>
      <c r="K43" s="3" t="s">
        <v>27</v>
      </c>
      <c r="L43" s="3" t="s">
        <v>11</v>
      </c>
      <c r="M43" s="3" t="s">
        <v>28</v>
      </c>
      <c r="N43" s="3" t="s">
        <v>37</v>
      </c>
      <c r="O43" s="3" t="s">
        <v>11</v>
      </c>
      <c r="P43" s="3" t="s">
        <v>27</v>
      </c>
      <c r="Q43" s="3" t="s">
        <v>11</v>
      </c>
      <c r="R43" s="3" t="s">
        <v>28</v>
      </c>
      <c r="S43" s="3" t="s">
        <v>37</v>
      </c>
      <c r="T43" s="3" t="s">
        <v>11</v>
      </c>
      <c r="U43" s="3" t="s">
        <v>27</v>
      </c>
      <c r="V43" s="3" t="s">
        <v>11</v>
      </c>
      <c r="W43" s="3" t="s">
        <v>28</v>
      </c>
      <c r="X43" s="3" t="s">
        <v>37</v>
      </c>
      <c r="Y43" s="3" t="s">
        <v>11</v>
      </c>
      <c r="Z43" s="3" t="s">
        <v>27</v>
      </c>
      <c r="AA43" s="3" t="s">
        <v>11</v>
      </c>
      <c r="AB43" s="3" t="s">
        <v>28</v>
      </c>
      <c r="AC43" s="55" t="s">
        <v>37</v>
      </c>
      <c r="AD43" s="55" t="s">
        <v>11</v>
      </c>
      <c r="AE43" s="55" t="s">
        <v>27</v>
      </c>
      <c r="AF43" s="55" t="s">
        <v>11</v>
      </c>
      <c r="AG43" s="55" t="s">
        <v>28</v>
      </c>
      <c r="AH43" s="3" t="s">
        <v>37</v>
      </c>
      <c r="AI43" s="3" t="s">
        <v>11</v>
      </c>
      <c r="AJ43" s="3" t="s">
        <v>27</v>
      </c>
      <c r="AK43" s="3" t="s">
        <v>11</v>
      </c>
      <c r="AL43" s="3" t="s">
        <v>28</v>
      </c>
      <c r="AM43" s="55" t="s">
        <v>37</v>
      </c>
      <c r="AN43" s="55" t="s">
        <v>11</v>
      </c>
      <c r="AO43" s="55" t="s">
        <v>27</v>
      </c>
      <c r="AP43" s="55" t="s">
        <v>11</v>
      </c>
      <c r="AQ43" s="3" t="s">
        <v>28</v>
      </c>
    </row>
    <row r="44" spans="1:45" x14ac:dyDescent="0.3">
      <c r="AC44" s="36" t="s">
        <v>12</v>
      </c>
      <c r="AD44" s="3">
        <v>277</v>
      </c>
      <c r="AE44" s="37">
        <f>AE3/Energy!AC23*1000</f>
        <v>0.69783670621074667</v>
      </c>
      <c r="AF44" s="3">
        <v>302</v>
      </c>
      <c r="AG44" s="37">
        <f>AG3/Energy!AE23*1000</f>
        <v>0.74316290130796669</v>
      </c>
      <c r="AM44" s="3"/>
      <c r="AN44" s="3" t="s">
        <v>212</v>
      </c>
      <c r="AO44" s="3" t="s">
        <v>211</v>
      </c>
      <c r="AP44" s="3" t="s">
        <v>217</v>
      </c>
    </row>
    <row r="45" spans="1:45" x14ac:dyDescent="0.3">
      <c r="AC45" s="36" t="s">
        <v>13</v>
      </c>
      <c r="AD45" s="3">
        <v>168</v>
      </c>
      <c r="AE45" s="37">
        <f>AE4/Energy!AC24*1000</f>
        <v>0.71026607659946461</v>
      </c>
      <c r="AF45" s="3">
        <v>179</v>
      </c>
      <c r="AG45" s="37">
        <f>AG4/Energy!AE24*1000</f>
        <v>0.68217054263565902</v>
      </c>
      <c r="AM45" s="39" t="s">
        <v>214</v>
      </c>
      <c r="AN45" s="3">
        <v>1503</v>
      </c>
      <c r="AO45" s="37">
        <f>AO4/Energy!AM24*1000</f>
        <v>0.70259042033235575</v>
      </c>
      <c r="AP45" s="162">
        <f>AP4/Energy!AN24*1000</f>
        <v>0.69204152249134943</v>
      </c>
      <c r="AQ45" s="5"/>
      <c r="AR45" s="5"/>
    </row>
    <row r="46" spans="1:45" x14ac:dyDescent="0.3">
      <c r="AC46" s="36" t="s">
        <v>14</v>
      </c>
      <c r="AD46" s="3">
        <v>93</v>
      </c>
      <c r="AE46" s="37">
        <f>AE5/Energy!AC25*1000</f>
        <v>0.70242336059404953</v>
      </c>
      <c r="AF46" s="3">
        <v>89</v>
      </c>
      <c r="AG46" s="37">
        <f>AG5/Energy!AE25*1000</f>
        <v>0.6243366423175376</v>
      </c>
      <c r="AM46" s="40" t="s">
        <v>215</v>
      </c>
      <c r="AN46" s="3">
        <v>1620</v>
      </c>
      <c r="AO46" s="37">
        <f>AO5/Energy!AM25*1000</f>
        <v>0.7132356944520063</v>
      </c>
      <c r="AP46" s="162"/>
      <c r="AQ46" s="5"/>
      <c r="AR46" s="5"/>
    </row>
    <row r="47" spans="1:45" x14ac:dyDescent="0.3">
      <c r="AC47" s="36" t="s">
        <v>15</v>
      </c>
      <c r="AD47" s="3">
        <v>80</v>
      </c>
      <c r="AE47" s="37">
        <f>AE6/Energy!AC26*1000</f>
        <v>0.71368036040858207</v>
      </c>
      <c r="AF47" s="3">
        <v>117</v>
      </c>
      <c r="AG47" s="37">
        <f>AG6/Energy!AE26*1000</f>
        <v>0.7013516959959194</v>
      </c>
      <c r="AM47" s="3" t="s">
        <v>216</v>
      </c>
      <c r="AN47" s="3">
        <v>1500</v>
      </c>
      <c r="AO47" s="37">
        <f>AO6/Energy!AM26*1000</f>
        <v>0.66908139651876453</v>
      </c>
      <c r="AP47" s="162"/>
      <c r="AQ47" s="8"/>
      <c r="AR47" s="8"/>
    </row>
    <row r="48" spans="1:45" x14ac:dyDescent="0.3">
      <c r="R48" s="5"/>
      <c r="AC48" s="4"/>
      <c r="AE48" s="5"/>
      <c r="AG48" s="5"/>
      <c r="AM48" s="3"/>
      <c r="AN48" s="3" t="s">
        <v>212</v>
      </c>
      <c r="AO48" s="3" t="s">
        <v>211</v>
      </c>
      <c r="AP48" s="3"/>
    </row>
    <row r="49" spans="1:45" x14ac:dyDescent="0.3">
      <c r="I49" s="3" t="s">
        <v>16</v>
      </c>
      <c r="J49" s="3">
        <v>47</v>
      </c>
      <c r="K49" s="37">
        <f>K8/Energy!I28*1000</f>
        <v>1.0756819054936613</v>
      </c>
      <c r="L49" s="3">
        <v>52</v>
      </c>
      <c r="M49" s="37">
        <f>M8/Energy!K28*1000</f>
        <v>1.1397720455908817</v>
      </c>
      <c r="N49" s="152" t="s">
        <v>191</v>
      </c>
      <c r="O49" s="152">
        <v>131</v>
      </c>
      <c r="P49" s="162">
        <f>P8/Energy!N28*1000</f>
        <v>0.79696394686907024</v>
      </c>
      <c r="Q49" s="152">
        <v>119</v>
      </c>
      <c r="R49" s="162">
        <f>R8/Energy!P28*1000</f>
        <v>0.79155672823218992</v>
      </c>
      <c r="X49" s="152" t="s">
        <v>191</v>
      </c>
      <c r="Y49" s="152">
        <v>132</v>
      </c>
      <c r="Z49" s="162">
        <f>Z8/Energy!X28*1000</f>
        <v>1.068566340160285</v>
      </c>
      <c r="AA49" s="152">
        <v>202</v>
      </c>
      <c r="AB49" s="162">
        <f>AB8/Energy!Z28*1000</f>
        <v>0.93457943925233633</v>
      </c>
      <c r="AC49" s="36" t="s">
        <v>16</v>
      </c>
      <c r="AD49" s="3">
        <v>135</v>
      </c>
      <c r="AE49" s="37">
        <f>AE8/Energy!AC28*1000</f>
        <v>0.73086844368013748</v>
      </c>
      <c r="AF49" s="3">
        <v>192</v>
      </c>
      <c r="AG49" s="42">
        <f>AG8/Energy!AE28*1000</f>
        <v>0.73855243722304276</v>
      </c>
      <c r="AH49" s="3"/>
      <c r="AI49" s="3"/>
      <c r="AJ49" s="3"/>
      <c r="AK49" s="3"/>
      <c r="AL49" s="3"/>
      <c r="AM49" s="152" t="s">
        <v>207</v>
      </c>
      <c r="AN49" s="152">
        <v>772</v>
      </c>
      <c r="AO49" s="162">
        <f>AO8/Energy!AM28*1000</f>
        <v>0.77479338842975209</v>
      </c>
    </row>
    <row r="50" spans="1:45" x14ac:dyDescent="0.3">
      <c r="I50" s="152" t="s">
        <v>181</v>
      </c>
      <c r="J50" s="152">
        <v>221</v>
      </c>
      <c r="K50" s="162">
        <f>K9/Energy!I29*1000</f>
        <v>0.99626400996264008</v>
      </c>
      <c r="L50" s="152">
        <v>259</v>
      </c>
      <c r="M50" s="162">
        <f>M9/Energy!K29*1000</f>
        <v>1.0292524377031418</v>
      </c>
      <c r="N50" s="152"/>
      <c r="O50" s="152"/>
      <c r="P50" s="162"/>
      <c r="Q50" s="152"/>
      <c r="R50" s="162"/>
      <c r="X50" s="152"/>
      <c r="Y50" s="152"/>
      <c r="Z50" s="162"/>
      <c r="AA50" s="152"/>
      <c r="AB50" s="162"/>
      <c r="AC50" s="36" t="s">
        <v>17</v>
      </c>
      <c r="AD50" s="3">
        <v>77</v>
      </c>
      <c r="AE50" s="37">
        <f>AE9/Energy!AC29*1000</f>
        <v>0.74656361161125995</v>
      </c>
      <c r="AF50" s="3">
        <v>137</v>
      </c>
      <c r="AG50" s="42">
        <f>AG9/Energy!AE29*1000</f>
        <v>0.77011936850211771</v>
      </c>
      <c r="AH50" s="3"/>
      <c r="AI50" s="3"/>
      <c r="AJ50" s="3"/>
      <c r="AK50" s="3"/>
      <c r="AL50" s="3"/>
      <c r="AM50" s="152"/>
      <c r="AN50" s="152"/>
      <c r="AO50" s="162"/>
    </row>
    <row r="51" spans="1:45" x14ac:dyDescent="0.3">
      <c r="I51" s="152"/>
      <c r="J51" s="152"/>
      <c r="K51" s="162"/>
      <c r="L51" s="152"/>
      <c r="M51" s="162"/>
      <c r="N51" s="152" t="s">
        <v>248</v>
      </c>
      <c r="O51" s="152">
        <v>350</v>
      </c>
      <c r="P51" s="162">
        <f>P10/Energy!N30*1000</f>
        <v>0.79100749375520396</v>
      </c>
      <c r="Q51" s="152">
        <v>394</v>
      </c>
      <c r="R51" s="162">
        <f>R10/Energy!P30*1000</f>
        <v>0.83565459610027848</v>
      </c>
      <c r="X51" s="152" t="s">
        <v>192</v>
      </c>
      <c r="Y51" s="152">
        <v>183</v>
      </c>
      <c r="Z51" s="162">
        <f>Z10/Energy!X30*1000</f>
        <v>0.98164746052069995</v>
      </c>
      <c r="AA51" s="152">
        <v>247</v>
      </c>
      <c r="AB51" s="162">
        <f>AB10/Energy!Z30*1000</f>
        <v>1.0439560439560438</v>
      </c>
      <c r="AC51" s="36" t="s">
        <v>18</v>
      </c>
      <c r="AD51" s="3">
        <v>85</v>
      </c>
      <c r="AE51" s="37">
        <f>AE10/Energy!AC30*1000</f>
        <v>0.82592430646650139</v>
      </c>
      <c r="AF51" s="3">
        <v>158</v>
      </c>
      <c r="AG51" s="42">
        <f>AG10/Energy!AE30*1000</f>
        <v>0.7377979568671964</v>
      </c>
      <c r="AH51" s="3"/>
      <c r="AI51" s="3"/>
      <c r="AJ51" s="3"/>
      <c r="AK51" s="3"/>
      <c r="AL51" s="3"/>
      <c r="AM51" s="152"/>
      <c r="AN51" s="152"/>
      <c r="AO51" s="162"/>
    </row>
    <row r="52" spans="1:45" x14ac:dyDescent="0.3">
      <c r="I52" s="152"/>
      <c r="J52" s="152"/>
      <c r="K52" s="162"/>
      <c r="L52" s="152"/>
      <c r="M52" s="162"/>
      <c r="N52" s="152"/>
      <c r="O52" s="152"/>
      <c r="P52" s="162"/>
      <c r="Q52" s="152"/>
      <c r="R52" s="162"/>
      <c r="X52" s="152"/>
      <c r="Y52" s="152"/>
      <c r="Z52" s="162"/>
      <c r="AA52" s="152"/>
      <c r="AB52" s="162"/>
      <c r="AC52" s="36" t="s">
        <v>19</v>
      </c>
      <c r="AD52" s="3">
        <v>84</v>
      </c>
      <c r="AE52" s="37">
        <f>AE11/Energy!AC31*1000</f>
        <v>0.65812565812565826</v>
      </c>
      <c r="AF52" s="3">
        <v>160</v>
      </c>
      <c r="AG52" s="42">
        <f>AG11/Energy!AE31*1000</f>
        <v>0.75131480090157776</v>
      </c>
      <c r="AH52" s="3"/>
      <c r="AI52" s="3"/>
      <c r="AJ52" s="3"/>
      <c r="AK52" s="3"/>
      <c r="AL52" s="3"/>
      <c r="AM52" s="158" t="s">
        <v>208</v>
      </c>
      <c r="AN52" s="152">
        <v>692</v>
      </c>
      <c r="AO52" s="162">
        <f>AO11/Energy!AM31*1000</f>
        <v>0.80862533692722371</v>
      </c>
    </row>
    <row r="53" spans="1:45" x14ac:dyDescent="0.3">
      <c r="I53" s="152"/>
      <c r="J53" s="152"/>
      <c r="K53" s="162"/>
      <c r="L53" s="152"/>
      <c r="M53" s="162"/>
      <c r="N53" s="152"/>
      <c r="O53" s="152"/>
      <c r="P53" s="162"/>
      <c r="Q53" s="152"/>
      <c r="R53" s="162"/>
      <c r="X53" s="152"/>
      <c r="Y53" s="152"/>
      <c r="Z53" s="162"/>
      <c r="AA53" s="152"/>
      <c r="AB53" s="162"/>
      <c r="AC53" s="36" t="s">
        <v>20</v>
      </c>
      <c r="AD53" s="3">
        <v>69</v>
      </c>
      <c r="AE53" s="37">
        <f>AE12/Energy!AC32*1000</f>
        <v>0.7192864678239187</v>
      </c>
      <c r="AF53" s="3">
        <v>167</v>
      </c>
      <c r="AG53" s="42">
        <f>AG12/Energy!AE32*1000</f>
        <v>0.71961271751929878</v>
      </c>
      <c r="AH53" s="3"/>
      <c r="AI53" s="3"/>
      <c r="AJ53" s="3"/>
      <c r="AK53" s="3"/>
      <c r="AL53" s="3"/>
      <c r="AM53" s="158"/>
      <c r="AN53" s="152"/>
      <c r="AO53" s="162"/>
    </row>
    <row r="54" spans="1:45" x14ac:dyDescent="0.3">
      <c r="I54" s="152" t="s">
        <v>182</v>
      </c>
      <c r="J54" s="152">
        <v>308</v>
      </c>
      <c r="K54" s="162">
        <f>K13/Energy!I33*1000</f>
        <v>1.0110294117647061</v>
      </c>
      <c r="L54" s="152">
        <v>317</v>
      </c>
      <c r="M54" s="162">
        <f>M13/Energy!K33*1000</f>
        <v>0.95398428731762064</v>
      </c>
      <c r="N54" s="152"/>
      <c r="O54" s="152"/>
      <c r="P54" s="162"/>
      <c r="Q54" s="152"/>
      <c r="R54" s="162"/>
      <c r="X54" s="152" t="s">
        <v>182</v>
      </c>
      <c r="Y54" s="152">
        <v>308</v>
      </c>
      <c r="Z54" s="162">
        <f>Z13/Energy!X33*1000</f>
        <v>1.0204081632653059</v>
      </c>
      <c r="AA54" s="152">
        <v>358</v>
      </c>
      <c r="AB54" s="162">
        <f>AB13/Energy!Z33*1000</f>
        <v>1.0256410256410255</v>
      </c>
      <c r="AC54" s="36" t="s">
        <v>21</v>
      </c>
      <c r="AD54" s="3">
        <v>67</v>
      </c>
      <c r="AE54" s="37">
        <f>AE13/Energy!AC33*1000</f>
        <v>0.72544372974802929</v>
      </c>
      <c r="AF54" s="3">
        <v>168</v>
      </c>
      <c r="AG54" s="42">
        <f>AG13/Energy!AE33*1000</f>
        <v>0.7390486428379468</v>
      </c>
      <c r="AH54" s="3"/>
      <c r="AI54" s="3"/>
      <c r="AJ54" s="3"/>
      <c r="AK54" s="3"/>
      <c r="AL54" s="3"/>
      <c r="AM54" s="158"/>
      <c r="AN54" s="152"/>
      <c r="AO54" s="162"/>
    </row>
    <row r="55" spans="1:45" x14ac:dyDescent="0.3">
      <c r="I55" s="152"/>
      <c r="J55" s="152"/>
      <c r="K55" s="162"/>
      <c r="L55" s="152"/>
      <c r="M55" s="162"/>
      <c r="N55" s="152"/>
      <c r="O55" s="152"/>
      <c r="P55" s="162"/>
      <c r="Q55" s="152"/>
      <c r="R55" s="162"/>
      <c r="X55" s="152"/>
      <c r="Y55" s="152"/>
      <c r="Z55" s="162"/>
      <c r="AA55" s="152"/>
      <c r="AB55" s="162"/>
      <c r="AC55" s="36" t="s">
        <v>22</v>
      </c>
      <c r="AD55" s="3">
        <v>73</v>
      </c>
      <c r="AE55" s="37">
        <f>AE14/Energy!AC34*1000</f>
        <v>0.70594879518072273</v>
      </c>
      <c r="AF55" s="3">
        <v>136</v>
      </c>
      <c r="AG55" s="42">
        <f>AG14/Energy!AE34*1000</f>
        <v>0.79744816586921852</v>
      </c>
      <c r="AH55" s="3"/>
      <c r="AI55" s="3"/>
      <c r="AJ55" s="3"/>
      <c r="AK55" s="3"/>
      <c r="AL55" s="3"/>
      <c r="AM55" s="152" t="s">
        <v>209</v>
      </c>
      <c r="AN55" s="152">
        <v>749</v>
      </c>
      <c r="AO55" s="162">
        <f>AO14/Energy!AM34*1000</f>
        <v>0.85082246171298925</v>
      </c>
    </row>
    <row r="56" spans="1:45" x14ac:dyDescent="0.3">
      <c r="I56" s="152"/>
      <c r="J56" s="152"/>
      <c r="K56" s="162"/>
      <c r="L56" s="152"/>
      <c r="M56" s="162"/>
      <c r="N56" s="152"/>
      <c r="O56" s="152"/>
      <c r="P56" s="162"/>
      <c r="Q56" s="152"/>
      <c r="R56" s="162"/>
      <c r="X56" s="152"/>
      <c r="Y56" s="152"/>
      <c r="Z56" s="162"/>
      <c r="AA56" s="152"/>
      <c r="AB56" s="162"/>
      <c r="AC56" s="36" t="s">
        <v>23</v>
      </c>
      <c r="AD56" s="3">
        <v>75</v>
      </c>
      <c r="AE56" s="37">
        <f>AE15/Energy!AC35*1000</f>
        <v>0.66147661934564694</v>
      </c>
      <c r="AF56" s="3">
        <v>160</v>
      </c>
      <c r="AG56" s="42">
        <f>AG15/Energy!AE35*1000</f>
        <v>0.78053857161441387</v>
      </c>
      <c r="AH56" s="3"/>
      <c r="AI56" s="3"/>
      <c r="AJ56" s="3"/>
      <c r="AK56" s="3"/>
      <c r="AL56" s="3"/>
      <c r="AM56" s="152"/>
      <c r="AN56" s="152"/>
      <c r="AO56" s="162"/>
    </row>
    <row r="57" spans="1:45" x14ac:dyDescent="0.3">
      <c r="I57" s="152"/>
      <c r="J57" s="152"/>
      <c r="K57" s="162"/>
      <c r="L57" s="152"/>
      <c r="M57" s="162"/>
      <c r="N57" s="152" t="s">
        <v>249</v>
      </c>
      <c r="O57" s="152">
        <v>151</v>
      </c>
      <c r="P57" s="162">
        <f>P16/Energy!N36*1000</f>
        <v>0.76886112445939447</v>
      </c>
      <c r="Q57" s="152">
        <v>167</v>
      </c>
      <c r="R57" s="162">
        <f>R16/Energy!P36*1000</f>
        <v>0.74534161490683226</v>
      </c>
      <c r="X57" s="152"/>
      <c r="Y57" s="152"/>
      <c r="Z57" s="162"/>
      <c r="AA57" s="152"/>
      <c r="AB57" s="162"/>
      <c r="AC57" s="36" t="s">
        <v>24</v>
      </c>
      <c r="AD57" s="3">
        <v>85</v>
      </c>
      <c r="AE57" s="37">
        <f>AE16/Energy!AC36*1000</f>
        <v>0.77267810230258072</v>
      </c>
      <c r="AF57" s="3">
        <v>187</v>
      </c>
      <c r="AG57" s="42">
        <f>AG16/Energy!AE36*1000</f>
        <v>0.74621803134115738</v>
      </c>
      <c r="AH57" s="3"/>
      <c r="AI57" s="3"/>
      <c r="AJ57" s="3"/>
      <c r="AK57" s="3"/>
      <c r="AL57" s="3"/>
      <c r="AM57" s="152"/>
      <c r="AN57" s="152"/>
      <c r="AO57" s="162"/>
    </row>
    <row r="58" spans="1:45" x14ac:dyDescent="0.3">
      <c r="I58" s="152" t="s">
        <v>183</v>
      </c>
      <c r="J58" s="152">
        <v>204</v>
      </c>
      <c r="K58" s="162">
        <f>K17/Energy!I37*1000</f>
        <v>0.94438614900314799</v>
      </c>
      <c r="L58" s="152">
        <v>247</v>
      </c>
      <c r="M58" s="162">
        <f>M17/Energy!K37*1000</f>
        <v>1.0718789407313998</v>
      </c>
      <c r="N58" s="152"/>
      <c r="O58" s="152"/>
      <c r="P58" s="162"/>
      <c r="Q58" s="152"/>
      <c r="R58" s="162"/>
      <c r="X58" s="152" t="s">
        <v>193</v>
      </c>
      <c r="Y58" s="152">
        <v>169</v>
      </c>
      <c r="Z58" s="162">
        <f>Z17/Energy!X37*1000</f>
        <v>1.0561689870379261</v>
      </c>
      <c r="AA58" s="152">
        <v>198</v>
      </c>
      <c r="AB58" s="162">
        <f>AB17/Energy!Z37*1000</f>
        <v>1.1156782149148561</v>
      </c>
      <c r="AC58" s="36" t="s">
        <v>25</v>
      </c>
      <c r="AD58" s="3">
        <v>83</v>
      </c>
      <c r="AE58" s="37">
        <f>AE17/Energy!AC37*1000</f>
        <v>0.69697619558224322</v>
      </c>
      <c r="AF58" s="3">
        <v>194</v>
      </c>
      <c r="AG58" s="37">
        <f>AG17/Energy!AE37*1000</f>
        <v>0.79528133077076002</v>
      </c>
      <c r="AM58" s="152" t="s">
        <v>210</v>
      </c>
      <c r="AN58" s="152">
        <v>300</v>
      </c>
      <c r="AO58" s="162">
        <f>AO17/Energy!AM37*1000</f>
        <v>0.81250000000000011</v>
      </c>
    </row>
    <row r="59" spans="1:45" x14ac:dyDescent="0.3">
      <c r="I59" s="152"/>
      <c r="J59" s="152"/>
      <c r="K59" s="162"/>
      <c r="L59" s="152"/>
      <c r="M59" s="162"/>
      <c r="N59" s="152"/>
      <c r="O59" s="152"/>
      <c r="P59" s="162"/>
      <c r="Q59" s="152"/>
      <c r="R59" s="162"/>
      <c r="X59" s="152"/>
      <c r="Y59" s="152"/>
      <c r="Z59" s="162"/>
      <c r="AA59" s="152"/>
      <c r="AB59" s="162"/>
      <c r="AC59" s="36" t="s">
        <v>26</v>
      </c>
      <c r="AD59" s="3">
        <v>74</v>
      </c>
      <c r="AE59" s="37">
        <f>AE18/Energy!AC38*1000</f>
        <v>0.71656928673795606</v>
      </c>
      <c r="AF59" s="3">
        <v>147</v>
      </c>
      <c r="AG59" s="37">
        <f>AG18/Energy!AE38*1000</f>
        <v>0.75165363800360785</v>
      </c>
      <c r="AM59" s="152"/>
      <c r="AN59" s="152"/>
      <c r="AO59" s="162"/>
    </row>
    <row r="60" spans="1:45" x14ac:dyDescent="0.3">
      <c r="A60" s="53" t="s">
        <v>34</v>
      </c>
      <c r="B60" s="53"/>
      <c r="C60" s="16"/>
      <c r="D60" s="16"/>
      <c r="E60" s="16"/>
      <c r="F60" s="16"/>
      <c r="G60" s="16"/>
      <c r="H60" s="51"/>
      <c r="I60" s="16"/>
      <c r="J60" s="16">
        <v>780</v>
      </c>
      <c r="K60" s="28">
        <f>(J49*K49+J50*K50+J54*K54+J58*K58)/SUM(J49:J59)</f>
        <v>0.99331183202579132</v>
      </c>
      <c r="L60" s="16">
        <v>875</v>
      </c>
      <c r="M60" s="28">
        <f>(L49*M49+L50*M50+L54*M54+L58*M58)/SUM(L49:L59)</f>
        <v>1.0205847373442067</v>
      </c>
      <c r="N60" s="16"/>
      <c r="O60" s="27">
        <v>632</v>
      </c>
      <c r="P60" s="28">
        <f>P19/Energy!N39*1000</f>
        <v>0.75821398483572033</v>
      </c>
      <c r="Q60" s="27">
        <v>680</v>
      </c>
      <c r="R60" s="28">
        <f>R19/Energy!P39*1000</f>
        <v>0.79230333899264282</v>
      </c>
      <c r="S60" s="64"/>
      <c r="T60" s="16"/>
      <c r="U60" s="16"/>
      <c r="V60" s="16"/>
      <c r="W60" s="51"/>
      <c r="X60" s="16"/>
      <c r="Y60" s="16">
        <v>792</v>
      </c>
      <c r="Z60" s="16"/>
      <c r="AA60" s="16">
        <v>1005</v>
      </c>
      <c r="AB60" s="16"/>
      <c r="AC60" s="16"/>
      <c r="AD60" s="16">
        <f>SUM(AD49:AD59)</f>
        <v>907</v>
      </c>
      <c r="AE60" s="28">
        <f>(AD49*AE49+AD50*AE50+AD51*AE51+AD52*AE52+AD53*AE53+AD54*AE54+AD55*AE55+AD56*AE56+AD57*AE57+AD58*AE58+AD59*AE59)/SUM(AD49:AD59)</f>
        <v>0.7249967520869155</v>
      </c>
      <c r="AF60" s="16">
        <f>SUM(AF49:AF59)</f>
        <v>1806</v>
      </c>
      <c r="AG60" s="28">
        <f>(AF49*AG49+AF50*AG50+AF51*AG51+AF52*AG52+AF53*AG53+AF54*AG54+AF55*AG55+AF56*AG56+AF57*AG57+AF58*AG58+AF59*AG59)/SUM(AF49:AF59)</f>
        <v>0.75641523777229014</v>
      </c>
      <c r="AH60" s="64"/>
      <c r="AI60" s="16"/>
      <c r="AJ60" s="16"/>
      <c r="AK60" s="16"/>
      <c r="AL60" s="16"/>
      <c r="AM60" s="56"/>
      <c r="AN60" s="56">
        <v>1044</v>
      </c>
      <c r="AO60" s="57">
        <f>AO19/Energy!AM39*1000</f>
        <v>0.73126142595978061</v>
      </c>
      <c r="AP60" s="16">
        <v>1469</v>
      </c>
      <c r="AQ60" s="28">
        <f>AQ19/Energy!AO39*1000</f>
        <v>0.83279948750800781</v>
      </c>
      <c r="AR60" t="s">
        <v>213</v>
      </c>
      <c r="AS60" s="5"/>
    </row>
    <row r="61" spans="1:45" s="12" customFormat="1" x14ac:dyDescent="0.3">
      <c r="P61" s="8"/>
      <c r="Q61" s="8"/>
      <c r="R61" s="8"/>
      <c r="Z61" s="8"/>
      <c r="AB61" s="8"/>
      <c r="AS61" s="8"/>
    </row>
    <row r="62" spans="1:45" x14ac:dyDescent="0.3">
      <c r="AR62" s="12"/>
      <c r="AS62" s="8"/>
    </row>
    <row r="64" spans="1:45" x14ac:dyDescent="0.3">
      <c r="A64" s="68" t="s">
        <v>234</v>
      </c>
      <c r="B64" s="3"/>
      <c r="C64" s="3"/>
      <c r="D64" s="152" t="s">
        <v>1</v>
      </c>
      <c r="E64" s="152"/>
      <c r="F64" s="152"/>
      <c r="G64" s="152"/>
      <c r="H64" s="152"/>
      <c r="I64" s="152" t="s">
        <v>2</v>
      </c>
      <c r="J64" s="152"/>
      <c r="K64" s="152"/>
      <c r="L64" s="152"/>
      <c r="M64" s="152"/>
      <c r="N64" s="152" t="s">
        <v>3</v>
      </c>
      <c r="O64" s="152"/>
      <c r="P64" s="152"/>
      <c r="Q64" s="152"/>
      <c r="R64" s="152"/>
      <c r="S64" s="152" t="s">
        <v>4</v>
      </c>
      <c r="T64" s="152"/>
      <c r="U64" s="152"/>
      <c r="V64" s="152"/>
      <c r="W64" s="152"/>
      <c r="X64" s="152" t="s">
        <v>5</v>
      </c>
      <c r="Y64" s="152"/>
      <c r="Z64" s="152"/>
      <c r="AA64" s="152"/>
      <c r="AB64" s="152"/>
      <c r="AC64" s="152" t="s">
        <v>6</v>
      </c>
      <c r="AD64" s="152"/>
      <c r="AE64" s="152"/>
      <c r="AF64" s="152"/>
      <c r="AG64" s="152"/>
      <c r="AH64" s="152" t="s">
        <v>7</v>
      </c>
      <c r="AI64" s="152"/>
      <c r="AJ64" s="152"/>
      <c r="AK64" s="152"/>
      <c r="AL64" s="152"/>
      <c r="AM64" s="163" t="s">
        <v>8</v>
      </c>
      <c r="AN64" s="163"/>
      <c r="AO64" s="163"/>
      <c r="AP64" s="163"/>
      <c r="AQ64" s="163"/>
      <c r="AR64" s="43"/>
      <c r="AS64" s="43"/>
    </row>
    <row r="65" spans="1:45" x14ac:dyDescent="0.3">
      <c r="A65" s="3"/>
      <c r="B65" s="3"/>
      <c r="C65" s="3"/>
      <c r="D65" s="55" t="s">
        <v>37</v>
      </c>
      <c r="E65" s="55" t="s">
        <v>11</v>
      </c>
      <c r="F65" s="55" t="s">
        <v>27</v>
      </c>
      <c r="G65" s="55" t="s">
        <v>11</v>
      </c>
      <c r="H65" s="55" t="s">
        <v>28</v>
      </c>
      <c r="I65" s="3" t="s">
        <v>37</v>
      </c>
      <c r="J65" s="3" t="s">
        <v>11</v>
      </c>
      <c r="K65" s="3" t="s">
        <v>27</v>
      </c>
      <c r="L65" s="3" t="s">
        <v>11</v>
      </c>
      <c r="M65" s="3" t="s">
        <v>28</v>
      </c>
      <c r="N65" s="3" t="s">
        <v>37</v>
      </c>
      <c r="O65" s="3" t="s">
        <v>11</v>
      </c>
      <c r="P65" s="3" t="s">
        <v>27</v>
      </c>
      <c r="Q65" s="3" t="s">
        <v>11</v>
      </c>
      <c r="R65" s="3" t="s">
        <v>28</v>
      </c>
      <c r="S65" s="3" t="s">
        <v>37</v>
      </c>
      <c r="T65" s="3" t="s">
        <v>11</v>
      </c>
      <c r="U65" s="3" t="s">
        <v>27</v>
      </c>
      <c r="V65" s="3" t="s">
        <v>11</v>
      </c>
      <c r="W65" s="3" t="s">
        <v>28</v>
      </c>
      <c r="X65" s="3" t="s">
        <v>37</v>
      </c>
      <c r="Y65" s="3" t="s">
        <v>11</v>
      </c>
      <c r="Z65" s="3" t="s">
        <v>27</v>
      </c>
      <c r="AA65" s="3" t="s">
        <v>11</v>
      </c>
      <c r="AB65" s="3" t="s">
        <v>28</v>
      </c>
      <c r="AC65" s="55" t="s">
        <v>37</v>
      </c>
      <c r="AD65" s="55" t="s">
        <v>11</v>
      </c>
      <c r="AE65" s="55" t="s">
        <v>27</v>
      </c>
      <c r="AF65" s="55" t="s">
        <v>11</v>
      </c>
      <c r="AG65" s="55" t="s">
        <v>28</v>
      </c>
      <c r="AH65" s="3" t="s">
        <v>37</v>
      </c>
      <c r="AI65" s="3" t="s">
        <v>11</v>
      </c>
      <c r="AJ65" s="3" t="s">
        <v>27</v>
      </c>
      <c r="AK65" s="3" t="s">
        <v>11</v>
      </c>
      <c r="AL65" s="3" t="s">
        <v>28</v>
      </c>
      <c r="AM65" s="55" t="s">
        <v>37</v>
      </c>
      <c r="AN65" s="55" t="s">
        <v>11</v>
      </c>
      <c r="AO65" s="55" t="s">
        <v>27</v>
      </c>
      <c r="AP65" s="55" t="s">
        <v>11</v>
      </c>
      <c r="AQ65" s="3" t="s">
        <v>28</v>
      </c>
      <c r="AR65" s="12"/>
      <c r="AS65" s="12"/>
    </row>
    <row r="66" spans="1:45" x14ac:dyDescent="0.3">
      <c r="D66" s="25" t="s">
        <v>222</v>
      </c>
      <c r="E66" s="3">
        <v>66</v>
      </c>
      <c r="F66" s="3">
        <v>1.6</v>
      </c>
      <c r="G66" s="3">
        <v>64</v>
      </c>
      <c r="H66" s="3">
        <v>1.5</v>
      </c>
      <c r="AC66" s="36" t="s">
        <v>12</v>
      </c>
      <c r="AD66" s="3">
        <v>277</v>
      </c>
      <c r="AE66" s="50">
        <f>10*AE23</f>
        <v>1.6722408026755853</v>
      </c>
      <c r="AF66" s="3">
        <v>302</v>
      </c>
      <c r="AG66" s="50">
        <f>10*AG23</f>
        <v>1.7810073377502316</v>
      </c>
      <c r="AM66" s="3"/>
      <c r="AN66" s="3" t="s">
        <v>212</v>
      </c>
      <c r="AO66" s="3" t="s">
        <v>211</v>
      </c>
      <c r="AP66" s="3" t="s">
        <v>217</v>
      </c>
      <c r="AR66" s="12"/>
      <c r="AS66" s="12"/>
    </row>
    <row r="67" spans="1:45" x14ac:dyDescent="0.3">
      <c r="D67" s="26" t="s">
        <v>223</v>
      </c>
      <c r="E67" s="3">
        <v>150</v>
      </c>
      <c r="F67" s="3">
        <v>1.5</v>
      </c>
      <c r="G67" s="3">
        <v>141</v>
      </c>
      <c r="H67" s="3">
        <v>1.5</v>
      </c>
      <c r="AC67" s="36" t="s">
        <v>13</v>
      </c>
      <c r="AD67" s="3">
        <v>168</v>
      </c>
      <c r="AE67" s="50">
        <f t="shared" ref="AE67:AG69" si="0">10*AE24</f>
        <v>1.7016374988546672</v>
      </c>
      <c r="AF67" s="3">
        <v>179</v>
      </c>
      <c r="AG67" s="50">
        <f t="shared" si="0"/>
        <v>1.6345210853220007</v>
      </c>
      <c r="AM67" s="39" t="s">
        <v>214</v>
      </c>
      <c r="AN67" s="3">
        <v>1503</v>
      </c>
      <c r="AO67" s="50">
        <f>10*AO24</f>
        <v>1.6791998247791486</v>
      </c>
      <c r="AP67" s="163">
        <f>10*AP24</f>
        <v>1.6539774218955106</v>
      </c>
      <c r="AQ67" s="6"/>
      <c r="AR67" s="43"/>
      <c r="AS67" s="12"/>
    </row>
    <row r="68" spans="1:45" x14ac:dyDescent="0.3">
      <c r="D68" s="26" t="s">
        <v>224</v>
      </c>
      <c r="E68" s="3">
        <v>134</v>
      </c>
      <c r="F68" s="3">
        <v>1.5</v>
      </c>
      <c r="G68" s="3">
        <v>135</v>
      </c>
      <c r="H68" s="3">
        <v>1.5</v>
      </c>
      <c r="AC68" s="36" t="s">
        <v>14</v>
      </c>
      <c r="AD68" s="3">
        <v>93</v>
      </c>
      <c r="AE68" s="50">
        <f t="shared" si="0"/>
        <v>1.6818837097549255</v>
      </c>
      <c r="AF68" s="3">
        <v>89</v>
      </c>
      <c r="AG68" s="50">
        <f t="shared" si="0"/>
        <v>1.4943885709162097</v>
      </c>
      <c r="AM68" s="40" t="s">
        <v>215</v>
      </c>
      <c r="AN68" s="3">
        <v>1620</v>
      </c>
      <c r="AO68" s="50">
        <f t="shared" ref="AO68:AO69" si="1">10*AO25</f>
        <v>1.7047081175337688</v>
      </c>
      <c r="AP68" s="163"/>
      <c r="AQ68" s="6"/>
      <c r="AR68" s="43"/>
      <c r="AS68" s="12"/>
    </row>
    <row r="69" spans="1:45" x14ac:dyDescent="0.3">
      <c r="D69" s="26" t="s">
        <v>225</v>
      </c>
      <c r="E69" s="3">
        <v>117</v>
      </c>
      <c r="F69" s="3">
        <v>1.6</v>
      </c>
      <c r="G69" s="3">
        <v>123</v>
      </c>
      <c r="H69" s="3">
        <v>1.6</v>
      </c>
      <c r="AC69" s="36" t="s">
        <v>15</v>
      </c>
      <c r="AD69" s="3">
        <v>80</v>
      </c>
      <c r="AE69" s="50">
        <f t="shared" si="0"/>
        <v>1.7077778607947571</v>
      </c>
      <c r="AF69" s="3">
        <v>117</v>
      </c>
      <c r="AG69" s="50">
        <f t="shared" si="0"/>
        <v>1.6778011653091731</v>
      </c>
      <c r="AM69" s="3" t="s">
        <v>216</v>
      </c>
      <c r="AN69" s="3">
        <v>1500</v>
      </c>
      <c r="AO69" s="50">
        <f t="shared" si="1"/>
        <v>1.5991343032343395</v>
      </c>
      <c r="AP69" s="163"/>
      <c r="AQ69" s="6"/>
      <c r="AR69" s="43"/>
      <c r="AS69" s="12"/>
    </row>
    <row r="70" spans="1:45" x14ac:dyDescent="0.3">
      <c r="D70" s="26"/>
      <c r="E70" s="3"/>
      <c r="F70" s="3"/>
      <c r="G70" s="3"/>
      <c r="H70" s="3"/>
      <c r="AC70" s="36"/>
      <c r="AD70" s="3"/>
      <c r="AE70" s="50"/>
      <c r="AF70" s="3"/>
      <c r="AG70" s="50"/>
      <c r="AM70" s="3"/>
      <c r="AN70" s="3" t="s">
        <v>212</v>
      </c>
      <c r="AO70" s="3" t="s">
        <v>211</v>
      </c>
      <c r="AR70" s="12"/>
      <c r="AS70" s="12"/>
    </row>
    <row r="71" spans="1:45" x14ac:dyDescent="0.3">
      <c r="D71" s="26" t="s">
        <v>226</v>
      </c>
      <c r="E71" s="3">
        <v>170</v>
      </c>
      <c r="F71" s="3">
        <v>1.7</v>
      </c>
      <c r="G71" s="3">
        <v>176</v>
      </c>
      <c r="H71" s="3">
        <v>1.7</v>
      </c>
      <c r="I71" s="3" t="s">
        <v>16</v>
      </c>
      <c r="J71" s="3">
        <v>47</v>
      </c>
      <c r="K71" s="3">
        <f>10*K28</f>
        <v>2.6</v>
      </c>
      <c r="L71" s="3">
        <v>52</v>
      </c>
      <c r="M71" s="3">
        <f>10*M28</f>
        <v>2.8000000000000003</v>
      </c>
      <c r="N71" s="152" t="s">
        <v>191</v>
      </c>
      <c r="O71" s="152">
        <v>131</v>
      </c>
      <c r="P71" s="162">
        <f>10*P28</f>
        <v>1.899764791025873</v>
      </c>
      <c r="Q71" s="152">
        <v>119</v>
      </c>
      <c r="R71" s="162">
        <f>10*R28</f>
        <v>1.8858436007040482</v>
      </c>
      <c r="S71" s="152" t="s">
        <v>200</v>
      </c>
      <c r="T71" s="152">
        <v>138</v>
      </c>
      <c r="U71" s="162">
        <f>10*U7</f>
        <v>0</v>
      </c>
      <c r="V71" s="152">
        <v>143</v>
      </c>
      <c r="W71" s="162">
        <f>10*W7</f>
        <v>0</v>
      </c>
      <c r="X71" s="152" t="s">
        <v>191</v>
      </c>
      <c r="Y71" s="152">
        <v>132</v>
      </c>
      <c r="Z71" s="152">
        <f>10*Z28</f>
        <v>2.6</v>
      </c>
      <c r="AA71" s="152">
        <v>202</v>
      </c>
      <c r="AB71" s="153">
        <f>10*AB28</f>
        <v>2.3000000000000003</v>
      </c>
      <c r="AC71" s="36" t="s">
        <v>16</v>
      </c>
      <c r="AD71" s="3">
        <v>135</v>
      </c>
      <c r="AE71" s="50">
        <f>10*AE28</f>
        <v>1.749385142574889</v>
      </c>
      <c r="AF71" s="3">
        <v>192</v>
      </c>
      <c r="AG71" s="50">
        <f>10*AG28</f>
        <v>1.7703031644169063</v>
      </c>
      <c r="AH71" s="152" t="s">
        <v>207</v>
      </c>
      <c r="AI71" s="159">
        <v>164</v>
      </c>
      <c r="AJ71" s="167">
        <f>10*AJ28</f>
        <v>0</v>
      </c>
      <c r="AK71" s="159">
        <v>160</v>
      </c>
      <c r="AL71" s="167">
        <f>10*AL49</f>
        <v>0</v>
      </c>
      <c r="AM71" s="152" t="s">
        <v>207</v>
      </c>
      <c r="AN71" s="152">
        <v>772</v>
      </c>
      <c r="AO71" s="163">
        <f>10*AO28</f>
        <v>1.8500246669955598</v>
      </c>
      <c r="AP71" s="6"/>
      <c r="AQ71" s="6"/>
      <c r="AR71" s="6"/>
      <c r="AS71" s="6"/>
    </row>
    <row r="72" spans="1:45" x14ac:dyDescent="0.3">
      <c r="D72" s="164" t="s">
        <v>218</v>
      </c>
      <c r="E72" s="152">
        <v>190</v>
      </c>
      <c r="F72" s="152">
        <v>1.7</v>
      </c>
      <c r="G72" s="152">
        <v>185</v>
      </c>
      <c r="H72" s="152">
        <v>1.7</v>
      </c>
      <c r="I72" s="152" t="s">
        <v>181</v>
      </c>
      <c r="J72" s="152">
        <v>221</v>
      </c>
      <c r="K72" s="152">
        <f>10*K29</f>
        <v>2.4</v>
      </c>
      <c r="L72" s="152">
        <v>259</v>
      </c>
      <c r="M72" s="152">
        <f>10*M29</f>
        <v>2.5</v>
      </c>
      <c r="N72" s="152"/>
      <c r="O72" s="152"/>
      <c r="P72" s="162"/>
      <c r="Q72" s="152"/>
      <c r="R72" s="162"/>
      <c r="S72" s="152"/>
      <c r="T72" s="152"/>
      <c r="U72" s="162"/>
      <c r="V72" s="152"/>
      <c r="W72" s="162"/>
      <c r="X72" s="152"/>
      <c r="Y72" s="152"/>
      <c r="Z72" s="152"/>
      <c r="AA72" s="152"/>
      <c r="AB72" s="153"/>
      <c r="AC72" s="36" t="s">
        <v>17</v>
      </c>
      <c r="AD72" s="3">
        <v>77</v>
      </c>
      <c r="AE72" s="50">
        <f t="shared" ref="AE72:AG81" si="2">10*AE29</f>
        <v>1.7895490336435216</v>
      </c>
      <c r="AF72" s="3">
        <v>137</v>
      </c>
      <c r="AG72" s="50">
        <f t="shared" si="2"/>
        <v>1.8463323925830188</v>
      </c>
      <c r="AH72" s="152"/>
      <c r="AI72" s="159"/>
      <c r="AJ72" s="167"/>
      <c r="AK72" s="159"/>
      <c r="AL72" s="167"/>
      <c r="AM72" s="152"/>
      <c r="AN72" s="152"/>
      <c r="AO72" s="163"/>
      <c r="AP72" s="6"/>
      <c r="AQ72" s="6"/>
      <c r="AR72" s="6"/>
      <c r="AS72" s="6"/>
    </row>
    <row r="73" spans="1:45" x14ac:dyDescent="0.3">
      <c r="D73" s="164"/>
      <c r="E73" s="152"/>
      <c r="F73" s="152"/>
      <c r="G73" s="152"/>
      <c r="H73" s="152"/>
      <c r="I73" s="152"/>
      <c r="J73" s="152"/>
      <c r="K73" s="152"/>
      <c r="L73" s="152"/>
      <c r="M73" s="152"/>
      <c r="N73" s="152" t="s">
        <v>248</v>
      </c>
      <c r="O73" s="152">
        <v>350</v>
      </c>
      <c r="P73" s="162">
        <f>10*P30</f>
        <v>1.8869798391101398</v>
      </c>
      <c r="Q73" s="152">
        <v>394</v>
      </c>
      <c r="R73" s="162">
        <f>10*R30</f>
        <v>1.9930906191868192</v>
      </c>
      <c r="S73" s="152" t="s">
        <v>201</v>
      </c>
      <c r="T73" s="152">
        <v>136</v>
      </c>
      <c r="U73" s="162">
        <f>10*U9</f>
        <v>0</v>
      </c>
      <c r="V73" s="152">
        <v>169</v>
      </c>
      <c r="W73" s="162">
        <f>10*W9</f>
        <v>0</v>
      </c>
      <c r="X73" s="152" t="s">
        <v>192</v>
      </c>
      <c r="Y73" s="152">
        <v>183</v>
      </c>
      <c r="Z73" s="152">
        <f>10*Z30</f>
        <v>2.3000000000000003</v>
      </c>
      <c r="AA73" s="152">
        <v>247</v>
      </c>
      <c r="AB73" s="153">
        <f>10*AB30</f>
        <v>2.5</v>
      </c>
      <c r="AC73" s="36" t="s">
        <v>18</v>
      </c>
      <c r="AD73" s="3">
        <v>85</v>
      </c>
      <c r="AE73" s="50">
        <f t="shared" si="2"/>
        <v>1.9760318954795364</v>
      </c>
      <c r="AF73" s="3">
        <v>158</v>
      </c>
      <c r="AG73" s="50">
        <f t="shared" si="2"/>
        <v>1.7723727981676389</v>
      </c>
      <c r="AH73" s="152"/>
      <c r="AI73" s="159"/>
      <c r="AJ73" s="167"/>
      <c r="AK73" s="159"/>
      <c r="AL73" s="167"/>
      <c r="AM73" s="152"/>
      <c r="AN73" s="152"/>
      <c r="AO73" s="163"/>
      <c r="AP73" s="6"/>
      <c r="AQ73" s="6"/>
      <c r="AR73" s="6"/>
      <c r="AS73" s="6"/>
    </row>
    <row r="74" spans="1:45" x14ac:dyDescent="0.3">
      <c r="D74" s="164" t="s">
        <v>219</v>
      </c>
      <c r="E74" s="152">
        <v>253</v>
      </c>
      <c r="F74" s="152">
        <v>1.6</v>
      </c>
      <c r="G74" s="152">
        <v>289</v>
      </c>
      <c r="H74" s="152">
        <v>1.7</v>
      </c>
      <c r="I74" s="152"/>
      <c r="J74" s="152"/>
      <c r="K74" s="152"/>
      <c r="L74" s="152"/>
      <c r="M74" s="152"/>
      <c r="N74" s="152"/>
      <c r="O74" s="152"/>
      <c r="P74" s="162"/>
      <c r="Q74" s="152"/>
      <c r="R74" s="162"/>
      <c r="S74" s="152"/>
      <c r="T74" s="152"/>
      <c r="U74" s="162"/>
      <c r="V74" s="152"/>
      <c r="W74" s="162"/>
      <c r="X74" s="152"/>
      <c r="Y74" s="152"/>
      <c r="Z74" s="152"/>
      <c r="AA74" s="152"/>
      <c r="AB74" s="153"/>
      <c r="AC74" s="36" t="s">
        <v>19</v>
      </c>
      <c r="AD74" s="3">
        <v>84</v>
      </c>
      <c r="AE74" s="50">
        <f t="shared" si="2"/>
        <v>1.5768228071650832</v>
      </c>
      <c r="AF74" s="3">
        <v>160</v>
      </c>
      <c r="AG74" s="50">
        <f t="shared" si="2"/>
        <v>1.8018267751458787</v>
      </c>
      <c r="AH74" s="152" t="s">
        <v>208</v>
      </c>
      <c r="AI74" s="159">
        <v>157</v>
      </c>
      <c r="AJ74" s="167">
        <f>10*AJ52</f>
        <v>0</v>
      </c>
      <c r="AK74" s="159">
        <v>181</v>
      </c>
      <c r="AL74" s="167">
        <f>10*AL52</f>
        <v>0</v>
      </c>
      <c r="AM74" s="158" t="s">
        <v>208</v>
      </c>
      <c r="AN74" s="152">
        <v>692</v>
      </c>
      <c r="AO74" s="163">
        <f>10*AO31</f>
        <v>1.9314962657738863</v>
      </c>
      <c r="AP74" s="6"/>
      <c r="AQ74" s="6"/>
      <c r="AR74" s="6"/>
      <c r="AS74" s="6"/>
    </row>
    <row r="75" spans="1:45" x14ac:dyDescent="0.3">
      <c r="D75" s="164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62"/>
      <c r="Q75" s="152"/>
      <c r="R75" s="162"/>
      <c r="S75" s="152" t="s">
        <v>202</v>
      </c>
      <c r="T75" s="152">
        <v>179</v>
      </c>
      <c r="U75" s="162">
        <f>10*U11</f>
        <v>0</v>
      </c>
      <c r="V75" s="152">
        <v>256</v>
      </c>
      <c r="W75" s="162">
        <f>10*W11</f>
        <v>0</v>
      </c>
      <c r="X75" s="152"/>
      <c r="Y75" s="152"/>
      <c r="Z75" s="152"/>
      <c r="AA75" s="152"/>
      <c r="AB75" s="153"/>
      <c r="AC75" s="36" t="s">
        <v>20</v>
      </c>
      <c r="AD75" s="3">
        <v>69</v>
      </c>
      <c r="AE75" s="50">
        <f t="shared" si="2"/>
        <v>1.7213284065089165</v>
      </c>
      <c r="AF75" s="3">
        <v>167</v>
      </c>
      <c r="AG75" s="50">
        <f t="shared" si="2"/>
        <v>1.7250031363693388</v>
      </c>
      <c r="AH75" s="152"/>
      <c r="AI75" s="159"/>
      <c r="AJ75" s="167"/>
      <c r="AK75" s="159"/>
      <c r="AL75" s="167"/>
      <c r="AM75" s="158"/>
      <c r="AN75" s="152"/>
      <c r="AO75" s="163"/>
      <c r="AP75" s="6"/>
      <c r="AQ75" s="6"/>
      <c r="AR75" s="6"/>
      <c r="AS75" s="6"/>
    </row>
    <row r="76" spans="1:45" x14ac:dyDescent="0.3">
      <c r="D76" s="164" t="s">
        <v>220</v>
      </c>
      <c r="E76" s="152">
        <v>297</v>
      </c>
      <c r="F76" s="152">
        <v>1.7</v>
      </c>
      <c r="G76" s="152">
        <v>318</v>
      </c>
      <c r="H76" s="152">
        <v>1.8</v>
      </c>
      <c r="I76" s="152" t="s">
        <v>182</v>
      </c>
      <c r="J76" s="152">
        <v>308</v>
      </c>
      <c r="K76" s="152">
        <f>10*K33</f>
        <v>2.5</v>
      </c>
      <c r="L76" s="152">
        <v>317</v>
      </c>
      <c r="M76" s="152">
        <f>10*M33</f>
        <v>2.4</v>
      </c>
      <c r="N76" s="152"/>
      <c r="O76" s="152"/>
      <c r="P76" s="162"/>
      <c r="Q76" s="152"/>
      <c r="R76" s="162"/>
      <c r="S76" s="152"/>
      <c r="T76" s="152"/>
      <c r="U76" s="162"/>
      <c r="V76" s="152"/>
      <c r="W76" s="162"/>
      <c r="X76" s="152" t="s">
        <v>182</v>
      </c>
      <c r="Y76" s="152">
        <v>308</v>
      </c>
      <c r="Z76" s="152">
        <f>10*Z33</f>
        <v>2.6</v>
      </c>
      <c r="AA76" s="152">
        <v>358</v>
      </c>
      <c r="AB76" s="153">
        <f>10*AB33</f>
        <v>2.6</v>
      </c>
      <c r="AC76" s="36" t="s">
        <v>21</v>
      </c>
      <c r="AD76" s="3">
        <v>67</v>
      </c>
      <c r="AE76" s="50">
        <f t="shared" si="2"/>
        <v>1.7355486647845608</v>
      </c>
      <c r="AF76" s="3">
        <v>168</v>
      </c>
      <c r="AG76" s="50">
        <f t="shared" si="2"/>
        <v>1.7719643029736785</v>
      </c>
      <c r="AH76" s="152"/>
      <c r="AI76" s="159"/>
      <c r="AJ76" s="167"/>
      <c r="AK76" s="159"/>
      <c r="AL76" s="167"/>
      <c r="AM76" s="158"/>
      <c r="AN76" s="152"/>
      <c r="AO76" s="163"/>
      <c r="AP76" s="6"/>
      <c r="AQ76" s="6"/>
      <c r="AR76" s="6"/>
      <c r="AS76" s="6"/>
    </row>
    <row r="77" spans="1:45" x14ac:dyDescent="0.3">
      <c r="D77" s="164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62"/>
      <c r="Q77" s="152"/>
      <c r="R77" s="162"/>
      <c r="S77" s="152" t="s">
        <v>203</v>
      </c>
      <c r="T77" s="152">
        <v>192</v>
      </c>
      <c r="U77" s="162">
        <f>10*U13</f>
        <v>0</v>
      </c>
      <c r="V77" s="152">
        <v>193</v>
      </c>
      <c r="W77" s="162">
        <f>10*W13</f>
        <v>0</v>
      </c>
      <c r="X77" s="152"/>
      <c r="Y77" s="152"/>
      <c r="Z77" s="152"/>
      <c r="AA77" s="152"/>
      <c r="AB77" s="153"/>
      <c r="AC77" s="36" t="s">
        <v>22</v>
      </c>
      <c r="AD77" s="3">
        <v>73</v>
      </c>
      <c r="AE77" s="50">
        <f t="shared" si="2"/>
        <v>1.6913033183371107</v>
      </c>
      <c r="AF77" s="3">
        <v>136</v>
      </c>
      <c r="AG77" s="50">
        <f t="shared" si="2"/>
        <v>1.9112236609489224</v>
      </c>
      <c r="AH77" s="158" t="s">
        <v>209</v>
      </c>
      <c r="AI77" s="159">
        <v>149</v>
      </c>
      <c r="AJ77" s="167">
        <f>10*AJ55</f>
        <v>0</v>
      </c>
      <c r="AK77" s="159">
        <v>200</v>
      </c>
      <c r="AL77" s="167">
        <f>10*AL55</f>
        <v>0</v>
      </c>
      <c r="AM77" s="152" t="s">
        <v>209</v>
      </c>
      <c r="AN77" s="152">
        <v>749</v>
      </c>
      <c r="AO77" s="163">
        <f>10*AO34</f>
        <v>2.0316944331572531</v>
      </c>
      <c r="AP77" s="6"/>
      <c r="AQ77" s="6"/>
      <c r="AR77" s="6"/>
      <c r="AS77" s="6"/>
    </row>
    <row r="78" spans="1:45" x14ac:dyDescent="0.3">
      <c r="D78" s="164" t="s">
        <v>221</v>
      </c>
      <c r="E78" s="152">
        <v>292</v>
      </c>
      <c r="F78" s="152">
        <v>1.7</v>
      </c>
      <c r="G78" s="152">
        <v>322</v>
      </c>
      <c r="H78" s="152">
        <v>1.8</v>
      </c>
      <c r="I78" s="152"/>
      <c r="J78" s="152"/>
      <c r="K78" s="152"/>
      <c r="L78" s="152"/>
      <c r="M78" s="152"/>
      <c r="N78" s="152"/>
      <c r="O78" s="152"/>
      <c r="P78" s="162"/>
      <c r="Q78" s="152"/>
      <c r="R78" s="162"/>
      <c r="S78" s="152"/>
      <c r="T78" s="152"/>
      <c r="U78" s="162"/>
      <c r="V78" s="152"/>
      <c r="W78" s="162"/>
      <c r="X78" s="152"/>
      <c r="Y78" s="152"/>
      <c r="Z78" s="152"/>
      <c r="AA78" s="152"/>
      <c r="AB78" s="153"/>
      <c r="AC78" s="36" t="s">
        <v>23</v>
      </c>
      <c r="AD78" s="3">
        <v>75</v>
      </c>
      <c r="AE78" s="50">
        <f t="shared" si="2"/>
        <v>1.5837820715869495</v>
      </c>
      <c r="AF78" s="3">
        <v>160</v>
      </c>
      <c r="AG78" s="50">
        <f t="shared" si="2"/>
        <v>1.8723961990357156</v>
      </c>
      <c r="AH78" s="158"/>
      <c r="AI78" s="159"/>
      <c r="AJ78" s="167"/>
      <c r="AK78" s="159"/>
      <c r="AL78" s="167"/>
      <c r="AM78" s="152"/>
      <c r="AN78" s="152"/>
      <c r="AO78" s="163"/>
      <c r="AP78" s="6"/>
      <c r="AQ78" s="6"/>
      <c r="AR78" s="6"/>
      <c r="AS78" s="6"/>
    </row>
    <row r="79" spans="1:45" x14ac:dyDescent="0.3">
      <c r="D79" s="164"/>
      <c r="E79" s="152"/>
      <c r="F79" s="152"/>
      <c r="G79" s="152"/>
      <c r="H79" s="152"/>
      <c r="I79" s="152"/>
      <c r="J79" s="152"/>
      <c r="K79" s="152"/>
      <c r="L79" s="152"/>
      <c r="M79" s="152"/>
      <c r="N79" s="152" t="s">
        <v>249</v>
      </c>
      <c r="O79" s="152">
        <v>151</v>
      </c>
      <c r="P79" s="162">
        <f>10*P36</f>
        <v>1.836336508665213</v>
      </c>
      <c r="Q79" s="152">
        <v>167</v>
      </c>
      <c r="R79" s="162">
        <f>10*R36</f>
        <v>1.7793594306049823</v>
      </c>
      <c r="S79" s="152" t="s">
        <v>204</v>
      </c>
      <c r="T79" s="152">
        <v>217</v>
      </c>
      <c r="U79" s="162">
        <f>10*U15</f>
        <v>0</v>
      </c>
      <c r="V79" s="152">
        <v>164</v>
      </c>
      <c r="W79" s="162">
        <f>10*W15</f>
        <v>0</v>
      </c>
      <c r="X79" s="152"/>
      <c r="Y79" s="152"/>
      <c r="Z79" s="152"/>
      <c r="AA79" s="152"/>
      <c r="AB79" s="153"/>
      <c r="AC79" s="36" t="s">
        <v>24</v>
      </c>
      <c r="AD79" s="3">
        <v>85</v>
      </c>
      <c r="AE79" s="50">
        <f t="shared" si="2"/>
        <v>1.8508692916106264</v>
      </c>
      <c r="AF79" s="3">
        <v>187</v>
      </c>
      <c r="AG79" s="50">
        <f t="shared" si="2"/>
        <v>1.7886178861788617</v>
      </c>
      <c r="AH79" s="158"/>
      <c r="AI79" s="159"/>
      <c r="AJ79" s="167"/>
      <c r="AK79" s="159"/>
      <c r="AL79" s="167"/>
      <c r="AM79" s="152"/>
      <c r="AN79" s="152"/>
      <c r="AO79" s="163"/>
      <c r="AP79" s="6"/>
      <c r="AQ79" s="6"/>
      <c r="AR79" s="6"/>
      <c r="AS79" s="6"/>
    </row>
    <row r="80" spans="1:45" x14ac:dyDescent="0.3">
      <c r="D80" s="164" t="s">
        <v>210</v>
      </c>
      <c r="E80" s="152">
        <v>262</v>
      </c>
      <c r="F80" s="152">
        <v>1.6</v>
      </c>
      <c r="G80" s="152">
        <v>262</v>
      </c>
      <c r="H80" s="152">
        <v>1.8</v>
      </c>
      <c r="I80" s="152" t="s">
        <v>183</v>
      </c>
      <c r="J80" s="152">
        <v>204</v>
      </c>
      <c r="K80" s="152">
        <f>10*K37</f>
        <v>2.4</v>
      </c>
      <c r="L80" s="152">
        <v>247</v>
      </c>
      <c r="M80" s="152">
        <f>10*M37</f>
        <v>2.6</v>
      </c>
      <c r="N80" s="152"/>
      <c r="O80" s="152"/>
      <c r="P80" s="162"/>
      <c r="Q80" s="152"/>
      <c r="R80" s="162"/>
      <c r="S80" s="152"/>
      <c r="T80" s="152"/>
      <c r="U80" s="162"/>
      <c r="V80" s="152"/>
      <c r="W80" s="162"/>
      <c r="X80" s="152" t="s">
        <v>193</v>
      </c>
      <c r="Y80" s="152">
        <v>169</v>
      </c>
      <c r="Z80" s="152">
        <f>10*Z37</f>
        <v>2.6</v>
      </c>
      <c r="AA80" s="152">
        <v>198</v>
      </c>
      <c r="AB80" s="153">
        <f>10*AB37</f>
        <v>2.7</v>
      </c>
      <c r="AC80" s="36" t="s">
        <v>25</v>
      </c>
      <c r="AD80" s="3">
        <v>83</v>
      </c>
      <c r="AE80" s="50">
        <f t="shared" si="2"/>
        <v>1.6683350016683349</v>
      </c>
      <c r="AF80" s="3">
        <v>194</v>
      </c>
      <c r="AG80" s="50">
        <f t="shared" si="2"/>
        <v>1.908457648144025</v>
      </c>
      <c r="AM80" s="152" t="s">
        <v>210</v>
      </c>
      <c r="AN80" s="152">
        <v>300</v>
      </c>
      <c r="AO80" s="163">
        <f>10*AO37</f>
        <v>1.9408778739922363</v>
      </c>
      <c r="AP80" s="6"/>
      <c r="AQ80" s="6"/>
      <c r="AR80" s="6"/>
      <c r="AS80" s="6"/>
    </row>
    <row r="81" spans="1:45" x14ac:dyDescent="0.3">
      <c r="D81" s="164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62"/>
      <c r="Q81" s="152"/>
      <c r="R81" s="162"/>
      <c r="S81" s="3"/>
      <c r="T81" s="3"/>
      <c r="U81" s="3"/>
      <c r="V81" s="3"/>
      <c r="W81" s="3"/>
      <c r="X81" s="152"/>
      <c r="Y81" s="152"/>
      <c r="Z81" s="152"/>
      <c r="AA81" s="152"/>
      <c r="AB81" s="153"/>
      <c r="AC81" s="36" t="s">
        <v>26</v>
      </c>
      <c r="AD81" s="3">
        <v>74</v>
      </c>
      <c r="AE81" s="50">
        <f t="shared" si="2"/>
        <v>1.71771359107846</v>
      </c>
      <c r="AF81" s="3">
        <v>147</v>
      </c>
      <c r="AG81" s="50">
        <f t="shared" si="2"/>
        <v>1.8033939874844453</v>
      </c>
      <c r="AM81" s="152"/>
      <c r="AN81" s="152"/>
      <c r="AO81" s="163"/>
      <c r="AP81" s="6"/>
      <c r="AQ81" s="6"/>
      <c r="AR81" s="6"/>
      <c r="AS81" s="6"/>
    </row>
    <row r="82" spans="1:45" x14ac:dyDescent="0.3">
      <c r="A82" s="53" t="s">
        <v>34</v>
      </c>
      <c r="B82" s="16"/>
      <c r="C82" s="16"/>
      <c r="D82" s="16"/>
      <c r="E82" s="16">
        <v>1464</v>
      </c>
      <c r="F82" s="16">
        <v>1.7</v>
      </c>
      <c r="G82" s="16">
        <v>1552</v>
      </c>
      <c r="H82" s="16">
        <v>1.7</v>
      </c>
      <c r="I82" s="16"/>
      <c r="J82" s="16">
        <v>780</v>
      </c>
      <c r="K82" s="16">
        <f>10*K39</f>
        <v>2.5</v>
      </c>
      <c r="L82" s="16">
        <v>875</v>
      </c>
      <c r="M82" s="16">
        <f>10*M39</f>
        <v>2.5</v>
      </c>
      <c r="N82" s="16"/>
      <c r="O82" s="27">
        <v>632</v>
      </c>
      <c r="P82" s="28">
        <f>10*P39</f>
        <v>1.8092270579957788</v>
      </c>
      <c r="Q82" s="27">
        <v>680</v>
      </c>
      <c r="R82" s="28">
        <f>10*R39</f>
        <v>1.8895937373464706</v>
      </c>
      <c r="S82" s="16"/>
      <c r="T82" s="16"/>
      <c r="U82" s="28"/>
      <c r="V82" s="16"/>
      <c r="W82" s="28"/>
      <c r="X82" s="16"/>
      <c r="Y82" s="16">
        <v>792</v>
      </c>
      <c r="Z82" s="52">
        <f>10*Z39</f>
        <v>2.5</v>
      </c>
      <c r="AA82" s="16">
        <v>1005</v>
      </c>
      <c r="AB82" s="52">
        <f>10*AB39</f>
        <v>2.5</v>
      </c>
      <c r="AC82" s="56"/>
      <c r="AD82" s="56">
        <f>SUM(AD71:AD81)</f>
        <v>907</v>
      </c>
      <c r="AE82" s="63">
        <f>(AD71*AE71+AD72*AE72+AD73*AE73+AD74*AE74+AD75*AE75+AD76*AE76+AD77*AE77+AD78*AE78+AD79*AE79+AD80*AE80+AD81*AE81)/SUM(AD71:AD81)</f>
        <v>1.7360383854666825</v>
      </c>
      <c r="AF82" s="56">
        <f>SUM(AF71:AF81)</f>
        <v>1806</v>
      </c>
      <c r="AG82" s="63">
        <f>(AF71*AG71+AF72*AG72+AF73*AG73+AF74*AG74+AF75*AG75+AF76*AG76+AF77*AG77+AF78*AG78+AF79*AG79+AF80*AG80+AF81*AG81)/SUM(AF71:AF81)</f>
        <v>1.8140971830062982</v>
      </c>
      <c r="AH82" s="16"/>
      <c r="AI82" s="16"/>
      <c r="AJ82" s="28"/>
      <c r="AK82" s="16"/>
      <c r="AL82" s="16"/>
      <c r="AM82" s="56"/>
      <c r="AN82" s="56">
        <v>1044</v>
      </c>
      <c r="AO82" s="63">
        <f>10*AO39</f>
        <v>1.7459624618070713</v>
      </c>
      <c r="AP82" s="52">
        <v>1469</v>
      </c>
      <c r="AQ82" s="52">
        <f>10*AQ39</f>
        <v>1.9883756500458856</v>
      </c>
      <c r="AR82" s="6" t="s">
        <v>213</v>
      </c>
      <c r="AS82" s="6"/>
    </row>
  </sheetData>
  <mergeCells count="438">
    <mergeCell ref="AH15:AH16"/>
    <mergeCell ref="AI15:AI16"/>
    <mergeCell ref="AJ15:AJ16"/>
    <mergeCell ref="AH8:AH9"/>
    <mergeCell ref="AI8:AI9"/>
    <mergeCell ref="AJ8:AJ9"/>
    <mergeCell ref="AH11:AH12"/>
    <mergeCell ref="AI11:AI12"/>
    <mergeCell ref="AJ11:AJ12"/>
    <mergeCell ref="AH13:AH14"/>
    <mergeCell ref="AI13:AI14"/>
    <mergeCell ref="AJ13:AJ14"/>
    <mergeCell ref="N57:N59"/>
    <mergeCell ref="O57:O59"/>
    <mergeCell ref="P57:P59"/>
    <mergeCell ref="Q57:Q59"/>
    <mergeCell ref="R57:R59"/>
    <mergeCell ref="N49:N50"/>
    <mergeCell ref="O49:O50"/>
    <mergeCell ref="P49:P50"/>
    <mergeCell ref="Q49:Q50"/>
    <mergeCell ref="R49:R50"/>
    <mergeCell ref="N51:N56"/>
    <mergeCell ref="O51:O56"/>
    <mergeCell ref="P51:P56"/>
    <mergeCell ref="Q51:Q56"/>
    <mergeCell ref="R51:R56"/>
    <mergeCell ref="N30:N35"/>
    <mergeCell ref="O30:O35"/>
    <mergeCell ref="P30:P35"/>
    <mergeCell ref="Q30:Q35"/>
    <mergeCell ref="R30:R35"/>
    <mergeCell ref="N36:N38"/>
    <mergeCell ref="O36:O38"/>
    <mergeCell ref="P36:P38"/>
    <mergeCell ref="Q36:Q38"/>
    <mergeCell ref="R36:R38"/>
    <mergeCell ref="N16:N18"/>
    <mergeCell ref="O16:O18"/>
    <mergeCell ref="P16:P18"/>
    <mergeCell ref="Q16:Q18"/>
    <mergeCell ref="R16:R18"/>
    <mergeCell ref="N28:N29"/>
    <mergeCell ref="O28:O29"/>
    <mergeCell ref="P28:P29"/>
    <mergeCell ref="Q28:Q29"/>
    <mergeCell ref="R28:R29"/>
    <mergeCell ref="N8:N9"/>
    <mergeCell ref="O8:O9"/>
    <mergeCell ref="P8:P9"/>
    <mergeCell ref="Q8:Q9"/>
    <mergeCell ref="R8:R9"/>
    <mergeCell ref="N10:N15"/>
    <mergeCell ref="O10:O15"/>
    <mergeCell ref="P10:P15"/>
    <mergeCell ref="Q10:Q15"/>
    <mergeCell ref="R10:R15"/>
    <mergeCell ref="I80:I81"/>
    <mergeCell ref="J80:J81"/>
    <mergeCell ref="K80:K81"/>
    <mergeCell ref="L80:L81"/>
    <mergeCell ref="M80:M81"/>
    <mergeCell ref="X80:X81"/>
    <mergeCell ref="Y80:Y81"/>
    <mergeCell ref="Z80:Z81"/>
    <mergeCell ref="AA80:AA81"/>
    <mergeCell ref="AH77:AH79"/>
    <mergeCell ref="AI77:AI79"/>
    <mergeCell ref="AJ77:AJ79"/>
    <mergeCell ref="AK77:AK79"/>
    <mergeCell ref="AL77:AL79"/>
    <mergeCell ref="AM77:AM79"/>
    <mergeCell ref="AN77:AN79"/>
    <mergeCell ref="AO77:AO79"/>
    <mergeCell ref="N79:N81"/>
    <mergeCell ref="O79:O81"/>
    <mergeCell ref="P79:P81"/>
    <mergeCell ref="Q79:Q81"/>
    <mergeCell ref="R79:R81"/>
    <mergeCell ref="S79:S80"/>
    <mergeCell ref="T79:T80"/>
    <mergeCell ref="U79:U80"/>
    <mergeCell ref="V79:V80"/>
    <mergeCell ref="W79:W80"/>
    <mergeCell ref="AB80:AB81"/>
    <mergeCell ref="AM80:AM81"/>
    <mergeCell ref="AN80:AN81"/>
    <mergeCell ref="AO80:AO81"/>
    <mergeCell ref="X76:X79"/>
    <mergeCell ref="Y76:Y79"/>
    <mergeCell ref="Z76:Z79"/>
    <mergeCell ref="AA76:AA79"/>
    <mergeCell ref="AB76:AB79"/>
    <mergeCell ref="S77:S78"/>
    <mergeCell ref="T77:T78"/>
    <mergeCell ref="U77:U78"/>
    <mergeCell ref="V77:V78"/>
    <mergeCell ref="W77:W78"/>
    <mergeCell ref="S75:S76"/>
    <mergeCell ref="T75:T76"/>
    <mergeCell ref="U75:U76"/>
    <mergeCell ref="V75:V76"/>
    <mergeCell ref="W75:W76"/>
    <mergeCell ref="X73:X75"/>
    <mergeCell ref="Y73:Y75"/>
    <mergeCell ref="Z73:Z75"/>
    <mergeCell ref="AA73:AA75"/>
    <mergeCell ref="I76:I79"/>
    <mergeCell ref="J76:J79"/>
    <mergeCell ref="K76:K79"/>
    <mergeCell ref="L76:L79"/>
    <mergeCell ref="M76:M79"/>
    <mergeCell ref="AB73:AB75"/>
    <mergeCell ref="AH74:AH76"/>
    <mergeCell ref="AI74:AI76"/>
    <mergeCell ref="AJ74:AJ76"/>
    <mergeCell ref="I72:I75"/>
    <mergeCell ref="J72:J75"/>
    <mergeCell ref="K72:K75"/>
    <mergeCell ref="L72:L75"/>
    <mergeCell ref="M72:M75"/>
    <mergeCell ref="N73:N78"/>
    <mergeCell ref="O73:O78"/>
    <mergeCell ref="P73:P78"/>
    <mergeCell ref="Q73:Q78"/>
    <mergeCell ref="R73:R78"/>
    <mergeCell ref="S73:S74"/>
    <mergeCell ref="T73:T74"/>
    <mergeCell ref="U73:U74"/>
    <mergeCell ref="V73:V74"/>
    <mergeCell ref="W73:W74"/>
    <mergeCell ref="AK74:AK76"/>
    <mergeCell ref="AL74:AL76"/>
    <mergeCell ref="AM74:AM76"/>
    <mergeCell ref="AN74:AN76"/>
    <mergeCell ref="AO74:AO76"/>
    <mergeCell ref="AK71:AK73"/>
    <mergeCell ref="AL71:AL73"/>
    <mergeCell ref="AM71:AM73"/>
    <mergeCell ref="AN71:AN73"/>
    <mergeCell ref="AO71:AO73"/>
    <mergeCell ref="D80:D81"/>
    <mergeCell ref="E80:E81"/>
    <mergeCell ref="F80:F81"/>
    <mergeCell ref="G80:G81"/>
    <mergeCell ref="H80:H81"/>
    <mergeCell ref="AP67:AP69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Y71:Y72"/>
    <mergeCell ref="Z71:Z72"/>
    <mergeCell ref="AA71:AA72"/>
    <mergeCell ref="AB71:AB72"/>
    <mergeCell ref="AH71:AH73"/>
    <mergeCell ref="AI71:AI73"/>
    <mergeCell ref="AJ71:AJ73"/>
    <mergeCell ref="D76:D77"/>
    <mergeCell ref="E76:E77"/>
    <mergeCell ref="F76:F77"/>
    <mergeCell ref="G76:G77"/>
    <mergeCell ref="H76:H77"/>
    <mergeCell ref="D78:D79"/>
    <mergeCell ref="E78:E79"/>
    <mergeCell ref="F78:F79"/>
    <mergeCell ref="G78:G79"/>
    <mergeCell ref="H78:H79"/>
    <mergeCell ref="D72:D73"/>
    <mergeCell ref="E72:E73"/>
    <mergeCell ref="F72:F73"/>
    <mergeCell ref="G72:G73"/>
    <mergeCell ref="H72:H73"/>
    <mergeCell ref="D74:D75"/>
    <mergeCell ref="E74:E75"/>
    <mergeCell ref="F74:F75"/>
    <mergeCell ref="G74:G75"/>
    <mergeCell ref="H74:H75"/>
    <mergeCell ref="G13:G14"/>
    <mergeCell ref="H13:H14"/>
    <mergeCell ref="D15:D16"/>
    <mergeCell ref="E15:E16"/>
    <mergeCell ref="F15:F16"/>
    <mergeCell ref="G15:G16"/>
    <mergeCell ref="H15:H16"/>
    <mergeCell ref="D17:D18"/>
    <mergeCell ref="E17:E18"/>
    <mergeCell ref="F17:F18"/>
    <mergeCell ref="G17:G18"/>
    <mergeCell ref="H17:H18"/>
    <mergeCell ref="AP4:AP6"/>
    <mergeCell ref="AP24:AP26"/>
    <mergeCell ref="AP45:AP47"/>
    <mergeCell ref="D64:H64"/>
    <mergeCell ref="I64:M64"/>
    <mergeCell ref="N64:R64"/>
    <mergeCell ref="S64:W64"/>
    <mergeCell ref="X64:AB64"/>
    <mergeCell ref="AC64:AG64"/>
    <mergeCell ref="AH64:AL64"/>
    <mergeCell ref="AM64:AQ64"/>
    <mergeCell ref="D9:D10"/>
    <mergeCell ref="E9:E10"/>
    <mergeCell ref="F9:F10"/>
    <mergeCell ref="G9:G10"/>
    <mergeCell ref="H9:H10"/>
    <mergeCell ref="D11:D12"/>
    <mergeCell ref="E11:E12"/>
    <mergeCell ref="F11:F12"/>
    <mergeCell ref="G11:G12"/>
    <mergeCell ref="H11:H12"/>
    <mergeCell ref="D13:D14"/>
    <mergeCell ref="E13:E14"/>
    <mergeCell ref="F13:F14"/>
    <mergeCell ref="AM52:AM54"/>
    <mergeCell ref="AN52:AN54"/>
    <mergeCell ref="AO52:AO54"/>
    <mergeCell ref="AM55:AM57"/>
    <mergeCell ref="AN55:AN57"/>
    <mergeCell ref="AO55:AO57"/>
    <mergeCell ref="AM58:AM59"/>
    <mergeCell ref="AN58:AN59"/>
    <mergeCell ref="AO58:AO59"/>
    <mergeCell ref="AM34:AM36"/>
    <mergeCell ref="AN34:AN36"/>
    <mergeCell ref="AO34:AO36"/>
    <mergeCell ref="AM37:AM38"/>
    <mergeCell ref="AN37:AN38"/>
    <mergeCell ref="AO37:AO38"/>
    <mergeCell ref="AM49:AM51"/>
    <mergeCell ref="AN49:AN51"/>
    <mergeCell ref="AO49:AO51"/>
    <mergeCell ref="AM17:AM18"/>
    <mergeCell ref="AN17:AN18"/>
    <mergeCell ref="AO17:AO18"/>
    <mergeCell ref="AM28:AM30"/>
    <mergeCell ref="AN28:AN30"/>
    <mergeCell ref="AO28:AO30"/>
    <mergeCell ref="AM31:AM33"/>
    <mergeCell ref="AN31:AN33"/>
    <mergeCell ref="AO31:AO33"/>
    <mergeCell ref="AM8:AM10"/>
    <mergeCell ref="AN8:AN10"/>
    <mergeCell ref="AO8:AO10"/>
    <mergeCell ref="AM11:AM13"/>
    <mergeCell ref="AN11:AN13"/>
    <mergeCell ref="AO11:AO13"/>
    <mergeCell ref="AM14:AM16"/>
    <mergeCell ref="AN14:AN16"/>
    <mergeCell ref="AO14:AO16"/>
    <mergeCell ref="S34:S35"/>
    <mergeCell ref="T34:T35"/>
    <mergeCell ref="U34:U35"/>
    <mergeCell ref="V34:V35"/>
    <mergeCell ref="W34:W35"/>
    <mergeCell ref="S36:S37"/>
    <mergeCell ref="T36:T37"/>
    <mergeCell ref="U36:U37"/>
    <mergeCell ref="V36:V37"/>
    <mergeCell ref="W36:W37"/>
    <mergeCell ref="S30:S31"/>
    <mergeCell ref="T30:T31"/>
    <mergeCell ref="U30:U31"/>
    <mergeCell ref="V30:V31"/>
    <mergeCell ref="W30:W31"/>
    <mergeCell ref="S32:S33"/>
    <mergeCell ref="T32:T33"/>
    <mergeCell ref="U32:U33"/>
    <mergeCell ref="V32:V33"/>
    <mergeCell ref="W32:W33"/>
    <mergeCell ref="S16:S17"/>
    <mergeCell ref="T16:T17"/>
    <mergeCell ref="U16:U17"/>
    <mergeCell ref="V16:V17"/>
    <mergeCell ref="W16:W17"/>
    <mergeCell ref="S28:S29"/>
    <mergeCell ref="T28:T29"/>
    <mergeCell ref="U28:U29"/>
    <mergeCell ref="V28:V29"/>
    <mergeCell ref="W28:W29"/>
    <mergeCell ref="S12:S13"/>
    <mergeCell ref="T12:T13"/>
    <mergeCell ref="U12:U13"/>
    <mergeCell ref="V12:V13"/>
    <mergeCell ref="W12:W13"/>
    <mergeCell ref="S14:S15"/>
    <mergeCell ref="T14:T15"/>
    <mergeCell ref="U14:U15"/>
    <mergeCell ref="V14:V15"/>
    <mergeCell ref="W14:W15"/>
    <mergeCell ref="S8:S9"/>
    <mergeCell ref="T8:T9"/>
    <mergeCell ref="U8:U9"/>
    <mergeCell ref="V8:V9"/>
    <mergeCell ref="W8:W9"/>
    <mergeCell ref="S10:S11"/>
    <mergeCell ref="T10:T11"/>
    <mergeCell ref="U10:U11"/>
    <mergeCell ref="V10:V11"/>
    <mergeCell ref="W10:W11"/>
    <mergeCell ref="Y54:Y57"/>
    <mergeCell ref="Z54:Z57"/>
    <mergeCell ref="AA54:AA57"/>
    <mergeCell ref="AB54:AB57"/>
    <mergeCell ref="X58:X59"/>
    <mergeCell ref="Y58:Y59"/>
    <mergeCell ref="Z58:Z59"/>
    <mergeCell ref="AA58:AA59"/>
    <mergeCell ref="AB58:AB59"/>
    <mergeCell ref="X33:X36"/>
    <mergeCell ref="Y33:Y36"/>
    <mergeCell ref="Z33:Z36"/>
    <mergeCell ref="AA33:AA36"/>
    <mergeCell ref="AB33:AB36"/>
    <mergeCell ref="X37:X38"/>
    <mergeCell ref="Y37:Y38"/>
    <mergeCell ref="Z37:Z38"/>
    <mergeCell ref="AA37:AA38"/>
    <mergeCell ref="AB37:AB38"/>
    <mergeCell ref="X28:X29"/>
    <mergeCell ref="Y28:Y29"/>
    <mergeCell ref="Z28:Z29"/>
    <mergeCell ref="AA28:AA29"/>
    <mergeCell ref="AB28:AB29"/>
    <mergeCell ref="X30:X32"/>
    <mergeCell ref="Y30:Y32"/>
    <mergeCell ref="Z30:Z32"/>
    <mergeCell ref="AA30:AA32"/>
    <mergeCell ref="AB30:AB32"/>
    <mergeCell ref="X13:X16"/>
    <mergeCell ref="Y13:Y16"/>
    <mergeCell ref="Z13:Z16"/>
    <mergeCell ref="AA13:AA16"/>
    <mergeCell ref="AB13:AB16"/>
    <mergeCell ref="X17:X18"/>
    <mergeCell ref="Y17:Y18"/>
    <mergeCell ref="Z17:Z18"/>
    <mergeCell ref="AA17:AA18"/>
    <mergeCell ref="AB17:AB18"/>
    <mergeCell ref="X8:X9"/>
    <mergeCell ref="Y8:Y9"/>
    <mergeCell ref="Z8:Z9"/>
    <mergeCell ref="AA8:AA9"/>
    <mergeCell ref="AB8:AB9"/>
    <mergeCell ref="X10:X12"/>
    <mergeCell ref="Y10:Y12"/>
    <mergeCell ref="Z10:Z12"/>
    <mergeCell ref="AA10:AA12"/>
    <mergeCell ref="AB10:AB12"/>
    <mergeCell ref="M9:M12"/>
    <mergeCell ref="M13:M16"/>
    <mergeCell ref="M17:M18"/>
    <mergeCell ref="K17:K18"/>
    <mergeCell ref="K13:K16"/>
    <mergeCell ref="K9:K12"/>
    <mergeCell ref="I54:I57"/>
    <mergeCell ref="J54:J57"/>
    <mergeCell ref="K54:K57"/>
    <mergeCell ref="L54:L57"/>
    <mergeCell ref="M54:M57"/>
    <mergeCell ref="M29:M32"/>
    <mergeCell ref="I33:I36"/>
    <mergeCell ref="J33:J36"/>
    <mergeCell ref="K33:K36"/>
    <mergeCell ref="L33:L36"/>
    <mergeCell ref="M33:M36"/>
    <mergeCell ref="I17:I18"/>
    <mergeCell ref="J17:J18"/>
    <mergeCell ref="L17:L18"/>
    <mergeCell ref="I29:I32"/>
    <mergeCell ref="J29:J32"/>
    <mergeCell ref="K29:K32"/>
    <mergeCell ref="L29:L32"/>
    <mergeCell ref="I37:I38"/>
    <mergeCell ref="J37:J38"/>
    <mergeCell ref="K37:K38"/>
    <mergeCell ref="L37:L38"/>
    <mergeCell ref="M37:M38"/>
    <mergeCell ref="I50:I53"/>
    <mergeCell ref="J50:J53"/>
    <mergeCell ref="K50:K53"/>
    <mergeCell ref="L50:L53"/>
    <mergeCell ref="M50:M53"/>
    <mergeCell ref="D42:H42"/>
    <mergeCell ref="I42:M42"/>
    <mergeCell ref="N42:R42"/>
    <mergeCell ref="S42:W42"/>
    <mergeCell ref="X42:AB42"/>
    <mergeCell ref="AC42:AG42"/>
    <mergeCell ref="AH42:AL42"/>
    <mergeCell ref="AM42:AQ42"/>
    <mergeCell ref="I58:I59"/>
    <mergeCell ref="J58:J59"/>
    <mergeCell ref="K58:K59"/>
    <mergeCell ref="L58:L59"/>
    <mergeCell ref="M58:M59"/>
    <mergeCell ref="X49:X50"/>
    <mergeCell ref="Y49:Y50"/>
    <mergeCell ref="Z49:Z50"/>
    <mergeCell ref="AA49:AA50"/>
    <mergeCell ref="AB49:AB50"/>
    <mergeCell ref="X51:X53"/>
    <mergeCell ref="Y51:Y53"/>
    <mergeCell ref="Z51:Z53"/>
    <mergeCell ref="AA51:AA53"/>
    <mergeCell ref="AB51:AB53"/>
    <mergeCell ref="X54:X57"/>
    <mergeCell ref="AC1:AG1"/>
    <mergeCell ref="AH1:AL1"/>
    <mergeCell ref="AM1:AQ1"/>
    <mergeCell ref="C6:C18"/>
    <mergeCell ref="D21:H21"/>
    <mergeCell ref="I21:M21"/>
    <mergeCell ref="N21:R21"/>
    <mergeCell ref="S21:W21"/>
    <mergeCell ref="X21:AB21"/>
    <mergeCell ref="AC21:AG21"/>
    <mergeCell ref="B1:C1"/>
    <mergeCell ref="D1:H1"/>
    <mergeCell ref="I1:M1"/>
    <mergeCell ref="N1:R1"/>
    <mergeCell ref="S1:W1"/>
    <mergeCell ref="X1:AB1"/>
    <mergeCell ref="I9:I12"/>
    <mergeCell ref="J9:J12"/>
    <mergeCell ref="L9:L12"/>
    <mergeCell ref="I13:I16"/>
    <mergeCell ref="J13:J16"/>
    <mergeCell ref="L13:L16"/>
    <mergeCell ref="AH21:AL21"/>
    <mergeCell ref="AM21:AQ2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39"/>
  <sheetViews>
    <sheetView zoomScale="80" zoomScaleNormal="80" workbookViewId="0">
      <pane xSplit="1" ySplit="2" topLeftCell="B3" activePane="bottomRight" state="frozen"/>
      <selection activeCell="E26" sqref="E26"/>
      <selection pane="topRight" activeCell="E26" sqref="E26"/>
      <selection pane="bottomLeft" activeCell="E26" sqref="E26"/>
      <selection pane="bottomRight" activeCell="AG8" sqref="AG8:AG16"/>
    </sheetView>
  </sheetViews>
  <sheetFormatPr defaultColWidth="8.77734375" defaultRowHeight="14.4" x14ac:dyDescent="0.3"/>
  <cols>
    <col min="1" max="1" width="11.44140625" bestFit="1" customWidth="1"/>
    <col min="2" max="2" width="6.77734375" bestFit="1" customWidth="1"/>
    <col min="3" max="3" width="6.77734375" customWidth="1"/>
    <col min="4" max="4" width="5" bestFit="1" customWidth="1"/>
    <col min="5" max="5" width="6.21875" customWidth="1"/>
    <col min="6" max="6" width="8" customWidth="1"/>
    <col min="7" max="7" width="7" customWidth="1"/>
    <col min="8" max="8" width="5.21875" customWidth="1"/>
    <col min="9" max="9" width="5" bestFit="1" customWidth="1"/>
    <col min="10" max="10" width="4.77734375" customWidth="1"/>
    <col min="11" max="11" width="8" bestFit="1" customWidth="1"/>
    <col min="12" max="12" width="6.44140625" bestFit="1" customWidth="1"/>
    <col min="13" max="13" width="6.44140625" customWidth="1"/>
    <col min="14" max="14" width="7.77734375" bestFit="1" customWidth="1"/>
    <col min="15" max="15" width="9.21875" customWidth="1"/>
    <col min="16" max="16" width="8" bestFit="1" customWidth="1"/>
    <col min="17" max="17" width="6.44140625" bestFit="1" customWidth="1"/>
    <col min="18" max="18" width="4" bestFit="1" customWidth="1"/>
    <col min="19" max="19" width="5" bestFit="1" customWidth="1"/>
    <col min="20" max="20" width="4" bestFit="1" customWidth="1"/>
    <col min="21" max="21" width="8" bestFit="1" customWidth="1"/>
    <col min="22" max="22" width="7" bestFit="1" customWidth="1"/>
    <col min="23" max="23" width="4.77734375" customWidth="1"/>
    <col min="24" max="24" width="7.77734375" bestFit="1" customWidth="1"/>
    <col min="25" max="25" width="6.44140625" customWidth="1"/>
    <col min="26" max="26" width="8" bestFit="1" customWidth="1"/>
    <col min="27" max="27" width="6.44140625" bestFit="1" customWidth="1"/>
    <col min="28" max="28" width="4" bestFit="1" customWidth="1"/>
    <col min="29" max="29" width="6.44140625" bestFit="1" customWidth="1"/>
    <col min="30" max="30" width="5" bestFit="1" customWidth="1"/>
    <col min="31" max="31" width="8" bestFit="1" customWidth="1"/>
    <col min="32" max="32" width="6.44140625" bestFit="1" customWidth="1"/>
    <col min="33" max="33" width="5.21875" customWidth="1"/>
    <col min="34" max="34" width="5.44140625" bestFit="1" customWidth="1"/>
    <col min="35" max="35" width="5.77734375" customWidth="1"/>
    <col min="36" max="36" width="8" bestFit="1" customWidth="1"/>
    <col min="37" max="37" width="7.21875" bestFit="1" customWidth="1"/>
    <col min="38" max="38" width="8.44140625" bestFit="1" customWidth="1"/>
    <col min="39" max="39" width="13.21875" bestFit="1" customWidth="1"/>
    <col min="40" max="40" width="8.21875" customWidth="1"/>
    <col min="41" max="41" width="8" bestFit="1" customWidth="1"/>
  </cols>
  <sheetData>
    <row r="1" spans="1:42" x14ac:dyDescent="0.3">
      <c r="A1" s="1" t="s">
        <v>29</v>
      </c>
      <c r="B1" s="152" t="s">
        <v>1</v>
      </c>
      <c r="C1" s="152"/>
      <c r="D1" s="152"/>
      <c r="E1" s="152"/>
      <c r="F1" s="152"/>
      <c r="G1" s="152" t="s">
        <v>2</v>
      </c>
      <c r="H1" s="152"/>
      <c r="I1" s="152"/>
      <c r="J1" s="152"/>
      <c r="K1" s="152"/>
      <c r="L1" s="152" t="s">
        <v>3</v>
      </c>
      <c r="M1" s="152"/>
      <c r="N1" s="152"/>
      <c r="O1" s="152"/>
      <c r="P1" s="152"/>
      <c r="Q1" s="152" t="s">
        <v>4</v>
      </c>
      <c r="R1" s="152"/>
      <c r="S1" s="152"/>
      <c r="T1" s="152"/>
      <c r="U1" s="152"/>
      <c r="V1" s="152" t="s">
        <v>5</v>
      </c>
      <c r="W1" s="152"/>
      <c r="X1" s="152"/>
      <c r="Y1" s="152"/>
      <c r="Z1" s="152"/>
      <c r="AA1" s="152" t="s">
        <v>6</v>
      </c>
      <c r="AB1" s="152"/>
      <c r="AC1" s="152"/>
      <c r="AD1" s="152"/>
      <c r="AE1" s="152"/>
      <c r="AF1" s="152" t="s">
        <v>7</v>
      </c>
      <c r="AG1" s="152"/>
      <c r="AH1" s="152"/>
      <c r="AI1" s="152"/>
      <c r="AJ1" s="153"/>
      <c r="AK1" s="152" t="s">
        <v>8</v>
      </c>
      <c r="AL1" s="152"/>
      <c r="AM1" s="152"/>
      <c r="AN1" s="152"/>
      <c r="AO1" s="152"/>
    </row>
    <row r="2" spans="1:42" x14ac:dyDescent="0.3">
      <c r="B2" s="3" t="s">
        <v>37</v>
      </c>
      <c r="C2" s="3" t="s">
        <v>11</v>
      </c>
      <c r="D2" s="3" t="s">
        <v>27</v>
      </c>
      <c r="E2" s="3" t="s">
        <v>11</v>
      </c>
      <c r="F2" s="3" t="s">
        <v>28</v>
      </c>
      <c r="G2" s="3" t="s">
        <v>37</v>
      </c>
      <c r="H2" s="3" t="s">
        <v>11</v>
      </c>
      <c r="I2" s="3" t="s">
        <v>27</v>
      </c>
      <c r="J2" s="3" t="s">
        <v>11</v>
      </c>
      <c r="K2" s="3" t="s">
        <v>28</v>
      </c>
      <c r="L2" s="3" t="s">
        <v>37</v>
      </c>
      <c r="M2" s="3" t="s">
        <v>11</v>
      </c>
      <c r="N2" s="3" t="s">
        <v>27</v>
      </c>
      <c r="O2" s="3" t="s">
        <v>11</v>
      </c>
      <c r="P2" s="3" t="s">
        <v>28</v>
      </c>
      <c r="Q2" s="3" t="s">
        <v>37</v>
      </c>
      <c r="R2" s="3" t="s">
        <v>11</v>
      </c>
      <c r="S2" s="3" t="s">
        <v>27</v>
      </c>
      <c r="T2" s="3" t="s">
        <v>11</v>
      </c>
      <c r="U2" s="34" t="s">
        <v>28</v>
      </c>
      <c r="V2" s="3" t="s">
        <v>37</v>
      </c>
      <c r="W2" s="3" t="s">
        <v>11</v>
      </c>
      <c r="X2" s="3" t="s">
        <v>27</v>
      </c>
      <c r="Y2" s="3" t="s">
        <v>11</v>
      </c>
      <c r="Z2" s="3" t="s">
        <v>28</v>
      </c>
      <c r="AA2" s="3" t="s">
        <v>37</v>
      </c>
      <c r="AB2" s="3" t="s">
        <v>11</v>
      </c>
      <c r="AC2" s="3" t="s">
        <v>27</v>
      </c>
      <c r="AD2" s="3" t="s">
        <v>11</v>
      </c>
      <c r="AE2" s="3" t="s">
        <v>28</v>
      </c>
      <c r="AF2" s="35" t="s">
        <v>37</v>
      </c>
      <c r="AG2" s="3" t="s">
        <v>11</v>
      </c>
      <c r="AH2" s="3" t="s">
        <v>27</v>
      </c>
      <c r="AI2" s="3" t="s">
        <v>11</v>
      </c>
      <c r="AJ2" s="34" t="s">
        <v>28</v>
      </c>
      <c r="AK2" s="3" t="s">
        <v>37</v>
      </c>
      <c r="AL2" s="3" t="s">
        <v>11</v>
      </c>
      <c r="AM2" s="3" t="s">
        <v>27</v>
      </c>
      <c r="AN2" s="3" t="s">
        <v>11</v>
      </c>
      <c r="AO2" s="3" t="s">
        <v>28</v>
      </c>
    </row>
    <row r="3" spans="1:42" x14ac:dyDescent="0.3">
      <c r="B3" s="25" t="s">
        <v>222</v>
      </c>
      <c r="C3" s="3">
        <v>66</v>
      </c>
      <c r="D3" s="3">
        <v>7.9</v>
      </c>
      <c r="E3" s="3">
        <v>64</v>
      </c>
      <c r="F3" s="3">
        <v>7</v>
      </c>
      <c r="G3" s="25" t="s">
        <v>311</v>
      </c>
      <c r="H3" s="3">
        <v>239</v>
      </c>
      <c r="I3" s="3">
        <v>5.7</v>
      </c>
      <c r="J3" s="3">
        <v>228</v>
      </c>
      <c r="K3" s="3">
        <v>5.2</v>
      </c>
      <c r="V3" s="3"/>
      <c r="W3" s="3"/>
      <c r="X3" s="3"/>
      <c r="Y3" s="3"/>
      <c r="Z3" s="3"/>
      <c r="AA3" s="36" t="s">
        <v>12</v>
      </c>
      <c r="AB3" s="3">
        <v>277</v>
      </c>
      <c r="AC3" s="37">
        <v>5.98</v>
      </c>
      <c r="AD3" s="3">
        <v>302</v>
      </c>
      <c r="AE3" s="37">
        <v>5.6147999999999998</v>
      </c>
      <c r="AK3" s="3"/>
      <c r="AL3" s="3" t="s">
        <v>212</v>
      </c>
      <c r="AM3" s="3" t="s">
        <v>211</v>
      </c>
      <c r="AN3" s="3" t="s">
        <v>217</v>
      </c>
      <c r="AO3" s="3"/>
    </row>
    <row r="4" spans="1:42" x14ac:dyDescent="0.3">
      <c r="B4" s="26" t="s">
        <v>223</v>
      </c>
      <c r="C4" s="3">
        <v>150</v>
      </c>
      <c r="D4" s="3">
        <v>8.6999999999999993</v>
      </c>
      <c r="E4" s="3">
        <v>141</v>
      </c>
      <c r="F4" s="3">
        <v>8</v>
      </c>
      <c r="G4" s="26" t="s">
        <v>312</v>
      </c>
      <c r="H4" s="3">
        <v>184</v>
      </c>
      <c r="I4" s="3">
        <v>6.3</v>
      </c>
      <c r="J4" s="3">
        <v>164</v>
      </c>
      <c r="K4" s="3">
        <v>5.9</v>
      </c>
      <c r="Q4" s="3"/>
      <c r="R4" s="85" t="s">
        <v>304</v>
      </c>
      <c r="S4" s="85"/>
      <c r="T4" s="84"/>
      <c r="U4" s="84"/>
      <c r="V4" s="31" t="s">
        <v>196</v>
      </c>
      <c r="W4" s="3">
        <v>490</v>
      </c>
      <c r="X4" s="3">
        <v>8.3000000000000007</v>
      </c>
      <c r="Y4" s="3">
        <v>559</v>
      </c>
      <c r="Z4" s="3">
        <v>7.9</v>
      </c>
      <c r="AA4" s="36" t="s">
        <v>13</v>
      </c>
      <c r="AB4" s="3">
        <v>168</v>
      </c>
      <c r="AC4" s="37">
        <v>7.6396999999999995</v>
      </c>
      <c r="AD4" s="3">
        <v>179</v>
      </c>
      <c r="AE4" s="37">
        <v>6.7298</v>
      </c>
      <c r="AK4" s="39" t="s">
        <v>214</v>
      </c>
      <c r="AL4" s="3">
        <v>1503</v>
      </c>
      <c r="AM4" s="37">
        <v>6.8484999999999996</v>
      </c>
      <c r="AN4" s="162">
        <v>7.6180000000000003</v>
      </c>
      <c r="AO4" s="5"/>
    </row>
    <row r="5" spans="1:42" x14ac:dyDescent="0.3">
      <c r="B5" s="26" t="s">
        <v>224</v>
      </c>
      <c r="C5" s="3">
        <v>134</v>
      </c>
      <c r="D5" s="3">
        <v>9.6</v>
      </c>
      <c r="E5" s="3">
        <v>135</v>
      </c>
      <c r="F5" s="3">
        <v>8.1</v>
      </c>
      <c r="G5" s="17"/>
      <c r="H5" s="17"/>
      <c r="I5" s="17"/>
      <c r="J5" s="17"/>
      <c r="K5" s="17"/>
      <c r="Q5" s="85" t="s">
        <v>302</v>
      </c>
      <c r="R5" s="3">
        <v>636</v>
      </c>
      <c r="S5" s="3">
        <v>7.3</v>
      </c>
      <c r="V5" s="32" t="s">
        <v>198</v>
      </c>
      <c r="W5" s="33">
        <v>476</v>
      </c>
      <c r="X5" s="33">
        <v>10.199999999999999</v>
      </c>
      <c r="Y5" s="33">
        <v>574</v>
      </c>
      <c r="Z5" s="33">
        <v>8.4</v>
      </c>
      <c r="AA5" s="36" t="s">
        <v>14</v>
      </c>
      <c r="AB5" s="3">
        <v>93</v>
      </c>
      <c r="AC5" s="37">
        <v>8.3239999999999998</v>
      </c>
      <c r="AD5" s="3">
        <v>89</v>
      </c>
      <c r="AE5" s="37">
        <v>6.6917</v>
      </c>
      <c r="AK5" s="40" t="s">
        <v>215</v>
      </c>
      <c r="AL5" s="3">
        <v>1620</v>
      </c>
      <c r="AM5" s="37">
        <v>7.6845999999999997</v>
      </c>
      <c r="AN5" s="162"/>
      <c r="AO5" s="5"/>
    </row>
    <row r="6" spans="1:42" x14ac:dyDescent="0.3">
      <c r="B6" s="26" t="s">
        <v>225</v>
      </c>
      <c r="C6" s="3">
        <v>117</v>
      </c>
      <c r="D6" s="3">
        <v>10.3</v>
      </c>
      <c r="E6" s="3">
        <v>123</v>
      </c>
      <c r="F6" s="3">
        <v>7.4</v>
      </c>
      <c r="G6" s="17"/>
      <c r="H6" s="17"/>
      <c r="I6" s="17"/>
      <c r="J6" s="17"/>
      <c r="K6" s="17"/>
      <c r="Q6" s="85" t="s">
        <v>303</v>
      </c>
      <c r="R6" s="3">
        <v>687</v>
      </c>
      <c r="S6" s="3">
        <v>8</v>
      </c>
      <c r="V6" s="32" t="s">
        <v>197</v>
      </c>
      <c r="W6" s="3">
        <v>423</v>
      </c>
      <c r="X6" s="3">
        <v>10.6</v>
      </c>
      <c r="Y6" s="3">
        <v>577</v>
      </c>
      <c r="Z6" s="3">
        <v>8.6</v>
      </c>
      <c r="AA6" s="36" t="s">
        <v>15</v>
      </c>
      <c r="AB6" s="3">
        <v>80</v>
      </c>
      <c r="AC6" s="37">
        <v>9.3689</v>
      </c>
      <c r="AD6" s="3">
        <v>117</v>
      </c>
      <c r="AE6" s="37">
        <v>6.5561999999999996</v>
      </c>
      <c r="AK6" s="3" t="s">
        <v>216</v>
      </c>
      <c r="AL6" s="3">
        <v>1500</v>
      </c>
      <c r="AM6" s="37">
        <v>8.3170000000000002</v>
      </c>
      <c r="AN6" s="162"/>
      <c r="AO6" s="12"/>
      <c r="AP6" s="8"/>
    </row>
    <row r="7" spans="1:42" x14ac:dyDescent="0.3">
      <c r="B7" s="26"/>
      <c r="C7" s="3"/>
      <c r="D7" s="3"/>
      <c r="E7" s="3"/>
      <c r="F7" s="3"/>
      <c r="G7" s="17"/>
      <c r="H7" s="17"/>
      <c r="I7" s="17"/>
      <c r="J7" s="17"/>
      <c r="K7" s="17"/>
      <c r="V7" s="38"/>
      <c r="W7" s="3"/>
      <c r="X7" s="3"/>
      <c r="Y7" s="3"/>
      <c r="Z7" s="3"/>
      <c r="AA7" s="36"/>
      <c r="AB7" s="3"/>
      <c r="AC7" s="37"/>
      <c r="AD7" s="3"/>
      <c r="AE7" s="37"/>
      <c r="AK7" s="3"/>
      <c r="AL7" s="3" t="s">
        <v>212</v>
      </c>
      <c r="AM7" s="3" t="s">
        <v>211</v>
      </c>
    </row>
    <row r="8" spans="1:42" x14ac:dyDescent="0.3">
      <c r="B8" s="26" t="s">
        <v>226</v>
      </c>
      <c r="C8" s="3">
        <v>170</v>
      </c>
      <c r="D8" s="3">
        <v>10.7</v>
      </c>
      <c r="E8" s="3">
        <v>176</v>
      </c>
      <c r="F8" s="3">
        <v>8.1</v>
      </c>
      <c r="G8" s="3" t="s">
        <v>16</v>
      </c>
      <c r="H8" s="3">
        <v>47</v>
      </c>
      <c r="I8" s="3">
        <v>10.9</v>
      </c>
      <c r="J8" s="3">
        <v>52</v>
      </c>
      <c r="K8" s="21">
        <v>7</v>
      </c>
      <c r="L8" s="152" t="s">
        <v>191</v>
      </c>
      <c r="M8" s="152">
        <v>131</v>
      </c>
      <c r="N8" s="162">
        <v>11.054</v>
      </c>
      <c r="O8" s="152">
        <v>119</v>
      </c>
      <c r="P8" s="162">
        <v>7.9539999999999997</v>
      </c>
      <c r="Q8" s="152" t="s">
        <v>200</v>
      </c>
      <c r="R8" s="152">
        <v>138</v>
      </c>
      <c r="S8" s="152">
        <v>12.8</v>
      </c>
      <c r="T8" s="152">
        <v>143</v>
      </c>
      <c r="U8" s="153">
        <v>8.1</v>
      </c>
      <c r="V8" s="152" t="s">
        <v>191</v>
      </c>
      <c r="W8" s="152">
        <v>132</v>
      </c>
      <c r="X8" s="152">
        <v>9.4</v>
      </c>
      <c r="Y8" s="152">
        <v>202</v>
      </c>
      <c r="Z8" s="152">
        <v>7.6</v>
      </c>
      <c r="AA8" s="36" t="s">
        <v>16</v>
      </c>
      <c r="AB8" s="3">
        <v>135</v>
      </c>
      <c r="AC8" s="37">
        <v>9.7177000000000007</v>
      </c>
      <c r="AD8" s="3">
        <v>192</v>
      </c>
      <c r="AE8" s="42">
        <v>6.7785000000000002</v>
      </c>
      <c r="AF8" s="152" t="s">
        <v>207</v>
      </c>
      <c r="AG8" s="159">
        <v>164</v>
      </c>
      <c r="AH8" s="160">
        <f>AH28*4.184/1000</f>
        <v>10.850785600000002</v>
      </c>
      <c r="AI8" s="159">
        <v>160</v>
      </c>
      <c r="AJ8" s="161">
        <f>AJ28*4.184/1000</f>
        <v>7.5291079999999999</v>
      </c>
      <c r="AK8" s="152" t="s">
        <v>207</v>
      </c>
      <c r="AL8" s="152">
        <v>772</v>
      </c>
      <c r="AM8" s="162">
        <v>8.1080000000000005</v>
      </c>
    </row>
    <row r="9" spans="1:42" x14ac:dyDescent="0.3">
      <c r="B9" s="164" t="s">
        <v>218</v>
      </c>
      <c r="C9" s="152">
        <v>190</v>
      </c>
      <c r="D9" s="152">
        <v>11.6</v>
      </c>
      <c r="E9" s="152">
        <v>185</v>
      </c>
      <c r="F9" s="152">
        <v>8.8000000000000007</v>
      </c>
      <c r="G9" s="152" t="s">
        <v>181</v>
      </c>
      <c r="H9" s="152">
        <v>221</v>
      </c>
      <c r="I9" s="152">
        <v>10.1</v>
      </c>
      <c r="J9" s="152">
        <v>259</v>
      </c>
      <c r="K9" s="152">
        <v>7.7</v>
      </c>
      <c r="L9" s="152"/>
      <c r="M9" s="152"/>
      <c r="N9" s="162"/>
      <c r="O9" s="152"/>
      <c r="P9" s="162"/>
      <c r="Q9" s="152"/>
      <c r="R9" s="152"/>
      <c r="S9" s="152"/>
      <c r="T9" s="152"/>
      <c r="U9" s="153"/>
      <c r="V9" s="152"/>
      <c r="W9" s="152"/>
      <c r="X9" s="152"/>
      <c r="Y9" s="152"/>
      <c r="Z9" s="152"/>
      <c r="AA9" s="36" t="s">
        <v>17</v>
      </c>
      <c r="AB9" s="3">
        <v>77</v>
      </c>
      <c r="AC9" s="37">
        <v>9.4996000000000009</v>
      </c>
      <c r="AD9" s="3">
        <v>137</v>
      </c>
      <c r="AE9" s="42">
        <v>7.5826000000000002</v>
      </c>
      <c r="AF9" s="152"/>
      <c r="AG9" s="159"/>
      <c r="AH9" s="160"/>
      <c r="AI9" s="159"/>
      <c r="AJ9" s="161"/>
      <c r="AK9" s="152"/>
      <c r="AL9" s="152"/>
      <c r="AM9" s="162"/>
    </row>
    <row r="10" spans="1:42" x14ac:dyDescent="0.3">
      <c r="B10" s="164"/>
      <c r="C10" s="152"/>
      <c r="D10" s="152"/>
      <c r="E10" s="152"/>
      <c r="F10" s="152"/>
      <c r="G10" s="152"/>
      <c r="H10" s="152"/>
      <c r="I10" s="152"/>
      <c r="J10" s="152"/>
      <c r="K10" s="152"/>
      <c r="L10" s="152" t="s">
        <v>248</v>
      </c>
      <c r="M10" s="152">
        <v>350</v>
      </c>
      <c r="N10" s="162">
        <v>10.069000000000001</v>
      </c>
      <c r="O10" s="152">
        <v>394</v>
      </c>
      <c r="P10" s="162">
        <v>7.5259999999999998</v>
      </c>
      <c r="Q10" s="152" t="s">
        <v>201</v>
      </c>
      <c r="R10" s="152">
        <v>136</v>
      </c>
      <c r="S10" s="152">
        <v>11.5</v>
      </c>
      <c r="T10" s="152">
        <v>169</v>
      </c>
      <c r="U10" s="153">
        <v>8.4</v>
      </c>
      <c r="V10" s="152" t="s">
        <v>192</v>
      </c>
      <c r="W10" s="152">
        <v>183</v>
      </c>
      <c r="X10" s="152">
        <v>9.8000000000000007</v>
      </c>
      <c r="Y10" s="152">
        <v>247</v>
      </c>
      <c r="Z10" s="152">
        <v>7.6</v>
      </c>
      <c r="AA10" s="36" t="s">
        <v>18</v>
      </c>
      <c r="AB10" s="3">
        <v>85</v>
      </c>
      <c r="AC10" s="37">
        <v>8.6030999999999995</v>
      </c>
      <c r="AD10" s="3">
        <v>158</v>
      </c>
      <c r="AE10" s="42">
        <v>7.3348000000000004</v>
      </c>
      <c r="AF10" s="152"/>
      <c r="AG10" s="159"/>
      <c r="AH10" s="160"/>
      <c r="AI10" s="159"/>
      <c r="AJ10" s="161"/>
      <c r="AK10" s="152"/>
      <c r="AL10" s="152"/>
      <c r="AM10" s="162"/>
    </row>
    <row r="11" spans="1:42" x14ac:dyDescent="0.3">
      <c r="B11" s="164" t="s">
        <v>219</v>
      </c>
      <c r="C11" s="152">
        <v>253</v>
      </c>
      <c r="D11" s="152">
        <v>11.4</v>
      </c>
      <c r="E11" s="152">
        <v>289</v>
      </c>
      <c r="F11" s="152">
        <v>8.8000000000000007</v>
      </c>
      <c r="G11" s="152"/>
      <c r="H11" s="152"/>
      <c r="I11" s="152"/>
      <c r="J11" s="152"/>
      <c r="K11" s="152"/>
      <c r="L11" s="152"/>
      <c r="M11" s="152"/>
      <c r="N11" s="162"/>
      <c r="O11" s="152"/>
      <c r="P11" s="162"/>
      <c r="Q11" s="152"/>
      <c r="R11" s="152"/>
      <c r="S11" s="152"/>
      <c r="T11" s="152"/>
      <c r="U11" s="153"/>
      <c r="V11" s="152"/>
      <c r="W11" s="152"/>
      <c r="X11" s="152"/>
      <c r="Y11" s="152"/>
      <c r="Z11" s="152"/>
      <c r="AA11" s="36" t="s">
        <v>19</v>
      </c>
      <c r="AB11" s="3">
        <v>84</v>
      </c>
      <c r="AC11" s="37">
        <v>9.5127999999999986</v>
      </c>
      <c r="AD11" s="3">
        <v>160</v>
      </c>
      <c r="AE11" s="42">
        <v>7.2148999999999992</v>
      </c>
      <c r="AF11" s="152" t="s">
        <v>208</v>
      </c>
      <c r="AG11" s="159">
        <v>157</v>
      </c>
      <c r="AH11" s="160">
        <f>AH31*4.184/1000</f>
        <v>9.8951600000000006</v>
      </c>
      <c r="AI11" s="159">
        <v>181</v>
      </c>
      <c r="AJ11" s="161">
        <f>AJ31*4.184/1000</f>
        <v>7.7019072000000008</v>
      </c>
      <c r="AK11" s="158" t="s">
        <v>208</v>
      </c>
      <c r="AL11" s="152">
        <v>692</v>
      </c>
      <c r="AM11" s="162">
        <v>7.766</v>
      </c>
    </row>
    <row r="12" spans="1:42" x14ac:dyDescent="0.3">
      <c r="B12" s="164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62"/>
      <c r="O12" s="152"/>
      <c r="P12" s="162"/>
      <c r="Q12" s="152" t="s">
        <v>202</v>
      </c>
      <c r="R12" s="152">
        <v>179</v>
      </c>
      <c r="S12" s="152">
        <v>10.6</v>
      </c>
      <c r="T12" s="152">
        <v>256</v>
      </c>
      <c r="U12" s="153">
        <v>8.1</v>
      </c>
      <c r="V12" s="152"/>
      <c r="W12" s="152"/>
      <c r="X12" s="152"/>
      <c r="Y12" s="152"/>
      <c r="Z12" s="152"/>
      <c r="AA12" s="36" t="s">
        <v>20</v>
      </c>
      <c r="AB12" s="3">
        <v>69</v>
      </c>
      <c r="AC12" s="37">
        <v>8.7141999999999999</v>
      </c>
      <c r="AD12" s="3">
        <v>167</v>
      </c>
      <c r="AE12" s="42">
        <v>6.3768000000000002</v>
      </c>
      <c r="AF12" s="152"/>
      <c r="AG12" s="159"/>
      <c r="AH12" s="160"/>
      <c r="AI12" s="159"/>
      <c r="AJ12" s="161"/>
      <c r="AK12" s="158"/>
      <c r="AL12" s="152"/>
      <c r="AM12" s="162"/>
    </row>
    <row r="13" spans="1:42" x14ac:dyDescent="0.3">
      <c r="B13" s="164" t="s">
        <v>220</v>
      </c>
      <c r="C13" s="152">
        <v>297</v>
      </c>
      <c r="D13" s="152">
        <v>11.4</v>
      </c>
      <c r="E13" s="152">
        <v>318</v>
      </c>
      <c r="F13" s="152">
        <v>8.5</v>
      </c>
      <c r="G13" s="152" t="s">
        <v>182</v>
      </c>
      <c r="H13" s="152">
        <v>308</v>
      </c>
      <c r="I13" s="152">
        <v>9.1</v>
      </c>
      <c r="J13" s="152">
        <v>317</v>
      </c>
      <c r="K13" s="152">
        <v>7.5</v>
      </c>
      <c r="L13" s="152"/>
      <c r="M13" s="152"/>
      <c r="N13" s="162"/>
      <c r="O13" s="152"/>
      <c r="P13" s="162"/>
      <c r="Q13" s="152"/>
      <c r="R13" s="152"/>
      <c r="S13" s="152"/>
      <c r="T13" s="152"/>
      <c r="U13" s="153"/>
      <c r="V13" s="154" t="s">
        <v>182</v>
      </c>
      <c r="W13" s="154">
        <v>308</v>
      </c>
      <c r="X13" s="154">
        <v>9.4</v>
      </c>
      <c r="Y13" s="154">
        <v>358</v>
      </c>
      <c r="Z13" s="154">
        <v>7.3</v>
      </c>
      <c r="AA13" s="4" t="s">
        <v>21</v>
      </c>
      <c r="AB13">
        <v>67</v>
      </c>
      <c r="AC13" s="5">
        <v>8.6427999999999994</v>
      </c>
      <c r="AD13">
        <v>168</v>
      </c>
      <c r="AE13" s="5">
        <v>6.2077999999999998</v>
      </c>
      <c r="AF13" s="152"/>
      <c r="AG13" s="159"/>
      <c r="AH13" s="160"/>
      <c r="AI13" s="159"/>
      <c r="AJ13" s="161"/>
      <c r="AK13" s="158"/>
      <c r="AL13" s="152"/>
      <c r="AM13" s="162"/>
    </row>
    <row r="14" spans="1:42" x14ac:dyDescent="0.3">
      <c r="B14" s="164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62"/>
      <c r="O14" s="152"/>
      <c r="P14" s="162"/>
      <c r="Q14" s="152" t="s">
        <v>203</v>
      </c>
      <c r="R14" s="152">
        <v>192</v>
      </c>
      <c r="S14" s="152">
        <v>10.4</v>
      </c>
      <c r="T14" s="152">
        <v>193</v>
      </c>
      <c r="U14" s="153">
        <v>7.9</v>
      </c>
      <c r="V14" s="152"/>
      <c r="W14" s="152"/>
      <c r="X14" s="152"/>
      <c r="Y14" s="152"/>
      <c r="Z14" s="152"/>
      <c r="AA14" s="4" t="s">
        <v>22</v>
      </c>
      <c r="AB14">
        <v>73</v>
      </c>
      <c r="AC14" s="5">
        <v>8.8689</v>
      </c>
      <c r="AD14">
        <v>136</v>
      </c>
      <c r="AE14" s="5">
        <v>6.2786999999999997</v>
      </c>
      <c r="AF14" s="158" t="s">
        <v>209</v>
      </c>
      <c r="AG14" s="159">
        <v>149</v>
      </c>
      <c r="AH14" s="161">
        <f>AH34*4.184/1000</f>
        <v>9.4851280000000013</v>
      </c>
      <c r="AI14" s="159">
        <v>200</v>
      </c>
      <c r="AJ14" s="161">
        <f>AJ34*4.184/1000</f>
        <v>7.1098712000000006</v>
      </c>
      <c r="AK14" s="152" t="s">
        <v>209</v>
      </c>
      <c r="AL14" s="152">
        <v>749</v>
      </c>
      <c r="AM14" s="162">
        <v>7.383</v>
      </c>
    </row>
    <row r="15" spans="1:42" x14ac:dyDescent="0.3">
      <c r="B15" s="164" t="s">
        <v>221</v>
      </c>
      <c r="C15" s="152">
        <v>292</v>
      </c>
      <c r="D15" s="152">
        <v>11</v>
      </c>
      <c r="E15" s="152">
        <v>322</v>
      </c>
      <c r="F15" s="152">
        <v>8.3000000000000007</v>
      </c>
      <c r="G15" s="152"/>
      <c r="H15" s="152"/>
      <c r="I15" s="152"/>
      <c r="J15" s="152"/>
      <c r="K15" s="152"/>
      <c r="L15" s="152"/>
      <c r="M15" s="152"/>
      <c r="N15" s="162"/>
      <c r="O15" s="152"/>
      <c r="P15" s="162"/>
      <c r="Q15" s="152"/>
      <c r="R15" s="152"/>
      <c r="S15" s="152"/>
      <c r="T15" s="152"/>
      <c r="U15" s="153"/>
      <c r="V15" s="152"/>
      <c r="W15" s="152"/>
      <c r="X15" s="152"/>
      <c r="Y15" s="152"/>
      <c r="Z15" s="152"/>
      <c r="AA15" s="4" t="s">
        <v>23</v>
      </c>
      <c r="AB15">
        <v>75</v>
      </c>
      <c r="AC15" s="5">
        <v>8.2082000000000015</v>
      </c>
      <c r="AD15">
        <v>160</v>
      </c>
      <c r="AE15" s="5">
        <v>6.4089</v>
      </c>
      <c r="AF15" s="158"/>
      <c r="AG15" s="159"/>
      <c r="AH15" s="161"/>
      <c r="AI15" s="159"/>
      <c r="AJ15" s="161"/>
      <c r="AK15" s="152"/>
      <c r="AL15" s="152"/>
      <c r="AM15" s="162"/>
    </row>
    <row r="16" spans="1:42" x14ac:dyDescent="0.3">
      <c r="B16" s="164"/>
      <c r="C16" s="152"/>
      <c r="D16" s="152"/>
      <c r="E16" s="152"/>
      <c r="F16" s="152"/>
      <c r="G16" s="152"/>
      <c r="H16" s="152"/>
      <c r="I16" s="152"/>
      <c r="J16" s="152"/>
      <c r="K16" s="152"/>
      <c r="L16" s="152" t="s">
        <v>249</v>
      </c>
      <c r="M16" s="152">
        <v>151</v>
      </c>
      <c r="N16" s="162">
        <v>8.7129999999999992</v>
      </c>
      <c r="O16" s="152">
        <v>167</v>
      </c>
      <c r="P16" s="162">
        <v>6.7439999999999998</v>
      </c>
      <c r="Q16" s="152" t="s">
        <v>204</v>
      </c>
      <c r="R16" s="152">
        <v>217</v>
      </c>
      <c r="S16" s="152">
        <v>9.9</v>
      </c>
      <c r="T16" s="152">
        <v>164</v>
      </c>
      <c r="U16" s="153">
        <v>7.4</v>
      </c>
      <c r="V16" s="152"/>
      <c r="W16" s="152"/>
      <c r="X16" s="152"/>
      <c r="Y16" s="152"/>
      <c r="Z16" s="152"/>
      <c r="AA16" s="4" t="s">
        <v>24</v>
      </c>
      <c r="AB16">
        <v>85</v>
      </c>
      <c r="AC16" s="5">
        <v>8.1043000000000003</v>
      </c>
      <c r="AD16">
        <v>187</v>
      </c>
      <c r="AE16" s="5">
        <v>6.15</v>
      </c>
      <c r="AF16" s="158"/>
      <c r="AG16" s="159"/>
      <c r="AH16" s="161"/>
      <c r="AI16" s="159"/>
      <c r="AJ16" s="161"/>
      <c r="AK16" s="152"/>
      <c r="AL16" s="152"/>
      <c r="AM16" s="162"/>
    </row>
    <row r="17" spans="1:43" x14ac:dyDescent="0.3">
      <c r="B17" s="164" t="s">
        <v>210</v>
      </c>
      <c r="C17" s="152">
        <v>262</v>
      </c>
      <c r="D17" s="152">
        <v>10.8</v>
      </c>
      <c r="E17" s="152">
        <v>262</v>
      </c>
      <c r="F17" s="152">
        <v>8.3000000000000007</v>
      </c>
      <c r="G17" s="152" t="s">
        <v>183</v>
      </c>
      <c r="H17" s="152">
        <v>204</v>
      </c>
      <c r="I17" s="152">
        <v>8</v>
      </c>
      <c r="J17" s="152">
        <v>247</v>
      </c>
      <c r="K17" s="152">
        <v>6.6</v>
      </c>
      <c r="L17" s="152"/>
      <c r="M17" s="152"/>
      <c r="N17" s="162"/>
      <c r="O17" s="152"/>
      <c r="P17" s="162"/>
      <c r="Q17" s="152"/>
      <c r="R17" s="152"/>
      <c r="S17" s="152"/>
      <c r="T17" s="152"/>
      <c r="U17" s="153"/>
      <c r="V17" s="152" t="s">
        <v>193</v>
      </c>
      <c r="W17" s="152">
        <v>169</v>
      </c>
      <c r="X17" s="152">
        <v>8.6999999999999993</v>
      </c>
      <c r="Y17" s="152">
        <v>198</v>
      </c>
      <c r="Z17" s="152">
        <v>7.1</v>
      </c>
      <c r="AA17" s="4" t="s">
        <v>25</v>
      </c>
      <c r="AB17">
        <v>83</v>
      </c>
      <c r="AC17" s="5">
        <v>7.7922000000000002</v>
      </c>
      <c r="AD17">
        <v>194</v>
      </c>
      <c r="AE17" s="5">
        <v>6.2877999999999998</v>
      </c>
      <c r="AK17" s="152" t="s">
        <v>210</v>
      </c>
      <c r="AL17" s="152">
        <v>300</v>
      </c>
      <c r="AM17" s="162">
        <v>6.6980000000000004</v>
      </c>
    </row>
    <row r="18" spans="1:43" x14ac:dyDescent="0.3">
      <c r="B18" s="164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62"/>
      <c r="O18" s="152"/>
      <c r="P18" s="162"/>
      <c r="V18" s="152"/>
      <c r="W18" s="152"/>
      <c r="X18" s="152"/>
      <c r="Y18" s="152"/>
      <c r="Z18" s="152"/>
      <c r="AA18" s="4" t="s">
        <v>26</v>
      </c>
      <c r="AB18">
        <v>74</v>
      </c>
      <c r="AC18" s="5">
        <v>7.5682</v>
      </c>
      <c r="AD18">
        <v>147</v>
      </c>
      <c r="AE18" s="5">
        <v>5.5451000000000006</v>
      </c>
      <c r="AK18" s="152"/>
      <c r="AL18" s="152"/>
      <c r="AM18" s="162"/>
    </row>
    <row r="19" spans="1:43" s="14" customFormat="1" x14ac:dyDescent="0.3">
      <c r="A19" s="23" t="s">
        <v>34</v>
      </c>
      <c r="B19" s="16"/>
      <c r="C19" s="16">
        <v>1464</v>
      </c>
      <c r="D19" s="16">
        <v>11.2</v>
      </c>
      <c r="E19" s="16">
        <v>1552</v>
      </c>
      <c r="F19" s="16">
        <v>8.4</v>
      </c>
      <c r="G19" s="16"/>
      <c r="H19" s="16">
        <v>780</v>
      </c>
      <c r="I19" s="27">
        <v>9.5</v>
      </c>
      <c r="J19" s="16">
        <v>875</v>
      </c>
      <c r="K19" s="27">
        <v>7.3</v>
      </c>
      <c r="L19" s="16"/>
      <c r="M19" s="27">
        <v>632</v>
      </c>
      <c r="N19" s="28">
        <v>9.9489999999999998</v>
      </c>
      <c r="O19" s="27">
        <v>680</v>
      </c>
      <c r="P19" s="28">
        <v>7.4089999999999998</v>
      </c>
      <c r="Q19" s="16"/>
      <c r="R19" s="16">
        <v>862</v>
      </c>
      <c r="S19" s="16">
        <v>10.9</v>
      </c>
      <c r="T19" s="16">
        <v>925</v>
      </c>
      <c r="U19" s="16">
        <v>8</v>
      </c>
      <c r="V19" s="16"/>
      <c r="W19" s="16">
        <v>792</v>
      </c>
      <c r="X19" s="16">
        <v>9.4</v>
      </c>
      <c r="Y19" s="16">
        <v>1005</v>
      </c>
      <c r="Z19" s="16">
        <v>7.4</v>
      </c>
      <c r="AA19" s="29"/>
      <c r="AB19" s="16">
        <f>SUM(AB8:AB18)</f>
        <v>907</v>
      </c>
      <c r="AC19" s="28">
        <f>(AB8*AC8+AB9*AC9+AB10*AC10+AB11*AC11+AB12*AC12+AB13*AC13+AB14*AC14+AB15*AC15+AB16*AC16+AB17*AC17+AB18*AC18)/SUM(AB8:AB18)</f>
        <v>8.72409525909592</v>
      </c>
      <c r="AD19" s="16">
        <f>SUM(AD8:AD18)</f>
        <v>1806</v>
      </c>
      <c r="AE19" s="28">
        <f>(AD8*AE8+AD9*AE9+AD10*AE10+AD11*AE11+AD12*AE12+AD13*AE13+AD14*AE14+AD15*AE15+AD16*AE16+AD17*AE17+AD18*AE18)/SUM(AD8:AD18)</f>
        <v>6.5480325027685478</v>
      </c>
      <c r="AF19" s="16"/>
      <c r="AG19" s="16">
        <v>470</v>
      </c>
      <c r="AH19" s="30">
        <f>AH39*4.184/1000</f>
        <v>10.039089600000001</v>
      </c>
      <c r="AI19" s="16">
        <v>541</v>
      </c>
      <c r="AJ19" s="41">
        <f>AJ39*4.184/1000</f>
        <v>7.3973120000000003</v>
      </c>
      <c r="AK19" s="16"/>
      <c r="AL19" s="16">
        <v>1044</v>
      </c>
      <c r="AM19" s="28">
        <v>9.1639999999999997</v>
      </c>
      <c r="AN19" s="14">
        <v>1469</v>
      </c>
      <c r="AO19" s="24">
        <v>6.5380000000000003</v>
      </c>
      <c r="AP19" s="14" t="s">
        <v>213</v>
      </c>
      <c r="AQ19" s="24">
        <v>7.6289999999999996</v>
      </c>
    </row>
    <row r="20" spans="1:43" s="12" customFormat="1" x14ac:dyDescent="0.3">
      <c r="A20" s="44"/>
      <c r="B20" s="45"/>
      <c r="C20" s="45"/>
      <c r="D20" s="45"/>
      <c r="E20" s="45"/>
      <c r="F20" s="45"/>
      <c r="G20" s="45"/>
      <c r="H20" s="45"/>
      <c r="I20" s="46"/>
      <c r="J20" s="45"/>
      <c r="K20" s="46"/>
      <c r="L20" s="45"/>
      <c r="M20" s="46"/>
      <c r="N20" s="47"/>
      <c r="O20" s="46"/>
      <c r="P20" s="47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8"/>
      <c r="AB20" s="45"/>
      <c r="AC20" s="47"/>
      <c r="AD20" s="45"/>
      <c r="AE20" s="47"/>
      <c r="AF20" s="45"/>
      <c r="AG20" s="45"/>
      <c r="AH20" s="49"/>
      <c r="AI20" s="45"/>
      <c r="AJ20" s="47"/>
      <c r="AK20" s="45"/>
      <c r="AL20" s="45"/>
      <c r="AM20" s="47"/>
      <c r="AO20" s="8"/>
      <c r="AQ20" s="8"/>
    </row>
    <row r="21" spans="1:43" x14ac:dyDescent="0.3">
      <c r="A21" s="1" t="s">
        <v>30</v>
      </c>
      <c r="B21" s="152" t="s">
        <v>1</v>
      </c>
      <c r="C21" s="152"/>
      <c r="D21" s="152"/>
      <c r="E21" s="152"/>
      <c r="F21" s="152"/>
      <c r="G21" s="152" t="s">
        <v>2</v>
      </c>
      <c r="H21" s="152"/>
      <c r="I21" s="152"/>
      <c r="J21" s="152"/>
      <c r="K21" s="152"/>
      <c r="L21" s="152" t="s">
        <v>3</v>
      </c>
      <c r="M21" s="152"/>
      <c r="N21" s="152"/>
      <c r="O21" s="152"/>
      <c r="P21" s="152"/>
      <c r="Q21" s="152" t="s">
        <v>4</v>
      </c>
      <c r="R21" s="152"/>
      <c r="S21" s="152"/>
      <c r="T21" s="152"/>
      <c r="U21" s="152"/>
      <c r="V21" s="152" t="s">
        <v>5</v>
      </c>
      <c r="W21" s="152"/>
      <c r="X21" s="152"/>
      <c r="Y21" s="152"/>
      <c r="Z21" s="152"/>
      <c r="AA21" s="152" t="s">
        <v>6</v>
      </c>
      <c r="AB21" s="152"/>
      <c r="AC21" s="152"/>
      <c r="AD21" s="152"/>
      <c r="AE21" s="152"/>
      <c r="AF21" s="152" t="s">
        <v>7</v>
      </c>
      <c r="AG21" s="152"/>
      <c r="AH21" s="152"/>
      <c r="AI21" s="152"/>
      <c r="AJ21" s="152"/>
      <c r="AK21" s="152" t="s">
        <v>8</v>
      </c>
      <c r="AL21" s="152"/>
      <c r="AM21" s="152"/>
      <c r="AN21" s="152"/>
      <c r="AO21" s="152"/>
      <c r="AQ21" s="8"/>
    </row>
    <row r="22" spans="1:43" x14ac:dyDescent="0.3">
      <c r="B22" s="3" t="s">
        <v>37</v>
      </c>
      <c r="C22" s="3" t="s">
        <v>11</v>
      </c>
      <c r="D22" s="3" t="s">
        <v>27</v>
      </c>
      <c r="E22" s="3" t="s">
        <v>11</v>
      </c>
      <c r="F22" s="3" t="s">
        <v>28</v>
      </c>
      <c r="G22" s="3" t="s">
        <v>37</v>
      </c>
      <c r="H22" s="3" t="s">
        <v>11</v>
      </c>
      <c r="I22" s="3" t="s">
        <v>27</v>
      </c>
      <c r="J22" s="3" t="s">
        <v>11</v>
      </c>
      <c r="K22" s="3" t="s">
        <v>28</v>
      </c>
      <c r="L22" s="3" t="s">
        <v>37</v>
      </c>
      <c r="M22" s="3" t="s">
        <v>11</v>
      </c>
      <c r="N22" s="3" t="s">
        <v>27</v>
      </c>
      <c r="O22" s="3" t="s">
        <v>11</v>
      </c>
      <c r="P22" s="3" t="s">
        <v>28</v>
      </c>
      <c r="Q22" s="3" t="s">
        <v>37</v>
      </c>
      <c r="R22" s="3" t="s">
        <v>11</v>
      </c>
      <c r="S22" s="3" t="s">
        <v>27</v>
      </c>
      <c r="T22" s="3" t="s">
        <v>11</v>
      </c>
      <c r="U22" s="3" t="s">
        <v>28</v>
      </c>
      <c r="V22" s="3" t="s">
        <v>37</v>
      </c>
      <c r="W22" s="3" t="s">
        <v>11</v>
      </c>
      <c r="X22" s="3" t="s">
        <v>27</v>
      </c>
      <c r="Y22" s="3" t="s">
        <v>11</v>
      </c>
      <c r="Z22" s="3" t="s">
        <v>28</v>
      </c>
      <c r="AA22" s="3" t="s">
        <v>37</v>
      </c>
      <c r="AB22" s="3" t="s">
        <v>11</v>
      </c>
      <c r="AC22" s="3" t="s">
        <v>27</v>
      </c>
      <c r="AD22" s="3" t="s">
        <v>11</v>
      </c>
      <c r="AE22" s="3" t="s">
        <v>28</v>
      </c>
      <c r="AF22" s="3" t="s">
        <v>37</v>
      </c>
      <c r="AG22" s="3" t="s">
        <v>11</v>
      </c>
      <c r="AH22" s="3" t="s">
        <v>27</v>
      </c>
      <c r="AI22" s="3" t="s">
        <v>11</v>
      </c>
      <c r="AJ22" s="3" t="s">
        <v>28</v>
      </c>
      <c r="AK22" s="3" t="s">
        <v>37</v>
      </c>
      <c r="AL22" s="3" t="s">
        <v>11</v>
      </c>
      <c r="AM22" s="3" t="s">
        <v>27</v>
      </c>
      <c r="AN22" s="3" t="s">
        <v>11</v>
      </c>
      <c r="AO22" s="3" t="s">
        <v>28</v>
      </c>
    </row>
    <row r="23" spans="1:43" x14ac:dyDescent="0.3">
      <c r="G23" s="102" t="s">
        <v>311</v>
      </c>
      <c r="H23" s="103">
        <v>239</v>
      </c>
      <c r="I23" s="103">
        <v>1374</v>
      </c>
      <c r="J23" s="103">
        <v>228</v>
      </c>
      <c r="K23" s="103">
        <v>1248</v>
      </c>
      <c r="AA23" s="4" t="s">
        <v>12</v>
      </c>
      <c r="AB23">
        <v>277</v>
      </c>
      <c r="AC23" s="5">
        <v>1433</v>
      </c>
      <c r="AD23">
        <v>302</v>
      </c>
      <c r="AE23" s="5">
        <v>1345.6</v>
      </c>
      <c r="AL23" t="s">
        <v>212</v>
      </c>
      <c r="AM23" t="s">
        <v>211</v>
      </c>
      <c r="AN23" t="s">
        <v>217</v>
      </c>
    </row>
    <row r="24" spans="1:43" x14ac:dyDescent="0.3">
      <c r="G24" s="104" t="s">
        <v>312</v>
      </c>
      <c r="H24" s="105">
        <v>184</v>
      </c>
      <c r="I24" s="105">
        <v>1503</v>
      </c>
      <c r="J24" s="105">
        <v>164</v>
      </c>
      <c r="K24" s="105">
        <v>1416</v>
      </c>
      <c r="AA24" s="36" t="s">
        <v>13</v>
      </c>
      <c r="AB24" s="3">
        <v>168</v>
      </c>
      <c r="AC24" s="50">
        <v>1830.3</v>
      </c>
      <c r="AD24" s="3">
        <v>179</v>
      </c>
      <c r="AE24" s="50">
        <v>1612.5</v>
      </c>
      <c r="AK24" s="39" t="s">
        <v>214</v>
      </c>
      <c r="AL24" s="3">
        <v>1503</v>
      </c>
      <c r="AM24" s="50">
        <v>1636.8</v>
      </c>
      <c r="AN24" s="163">
        <v>1820.7</v>
      </c>
      <c r="AO24" s="6"/>
      <c r="AP24" s="6"/>
    </row>
    <row r="25" spans="1:43" x14ac:dyDescent="0.3">
      <c r="AA25" s="36" t="s">
        <v>14</v>
      </c>
      <c r="AB25" s="3">
        <v>93</v>
      </c>
      <c r="AC25" s="50">
        <v>1993.1</v>
      </c>
      <c r="AD25" s="3">
        <v>89</v>
      </c>
      <c r="AE25" s="50">
        <v>1601.7</v>
      </c>
      <c r="AK25" s="40" t="s">
        <v>215</v>
      </c>
      <c r="AL25" s="3">
        <v>1620</v>
      </c>
      <c r="AM25" s="50">
        <v>1836.7</v>
      </c>
      <c r="AN25" s="163"/>
      <c r="AO25" s="6"/>
      <c r="AP25" s="6"/>
    </row>
    <row r="26" spans="1:43" x14ac:dyDescent="0.3">
      <c r="AA26" s="36" t="s">
        <v>15</v>
      </c>
      <c r="AB26" s="3">
        <v>80</v>
      </c>
      <c r="AC26" s="50">
        <v>2241.9</v>
      </c>
      <c r="AD26" s="3">
        <v>117</v>
      </c>
      <c r="AE26" s="50">
        <v>1568.4</v>
      </c>
      <c r="AK26" s="3" t="s">
        <v>216</v>
      </c>
      <c r="AL26" s="3">
        <v>1500</v>
      </c>
      <c r="AM26" s="50">
        <v>1987.8</v>
      </c>
      <c r="AN26" s="163"/>
      <c r="AO26" s="6"/>
      <c r="AP26" s="43"/>
    </row>
    <row r="27" spans="1:43" x14ac:dyDescent="0.3">
      <c r="AA27" s="36"/>
      <c r="AB27" s="3"/>
      <c r="AC27" s="50"/>
      <c r="AD27" s="3"/>
      <c r="AE27" s="50"/>
      <c r="AK27" s="3"/>
      <c r="AL27" s="3" t="s">
        <v>212</v>
      </c>
      <c r="AM27" s="3" t="s">
        <v>211</v>
      </c>
    </row>
    <row r="28" spans="1:43" x14ac:dyDescent="0.3">
      <c r="G28" s="3" t="s">
        <v>16</v>
      </c>
      <c r="H28" s="3">
        <v>47</v>
      </c>
      <c r="I28" s="3">
        <v>2603</v>
      </c>
      <c r="J28" s="3">
        <v>52</v>
      </c>
      <c r="K28" s="21">
        <v>1667</v>
      </c>
      <c r="L28" s="152" t="s">
        <v>191</v>
      </c>
      <c r="M28" s="152">
        <v>131</v>
      </c>
      <c r="N28" s="152">
        <v>2635</v>
      </c>
      <c r="O28" s="152">
        <v>119</v>
      </c>
      <c r="P28" s="152">
        <v>1895</v>
      </c>
      <c r="Q28" s="157"/>
      <c r="R28" s="157"/>
      <c r="S28" s="157"/>
      <c r="T28" s="157"/>
      <c r="U28" s="157"/>
      <c r="V28" s="152" t="s">
        <v>191</v>
      </c>
      <c r="W28" s="152">
        <v>132</v>
      </c>
      <c r="X28" s="155">
        <v>2246</v>
      </c>
      <c r="Y28" s="152">
        <v>202</v>
      </c>
      <c r="Z28" s="156">
        <v>1819</v>
      </c>
      <c r="AA28" s="36" t="s">
        <v>16</v>
      </c>
      <c r="AB28" s="3">
        <v>135</v>
      </c>
      <c r="AC28" s="50">
        <v>2326</v>
      </c>
      <c r="AD28" s="3">
        <v>192</v>
      </c>
      <c r="AE28" s="50">
        <v>1624.8</v>
      </c>
      <c r="AF28" s="152" t="s">
        <v>207</v>
      </c>
      <c r="AG28" s="159">
        <v>164</v>
      </c>
      <c r="AH28" s="152">
        <v>2593.4</v>
      </c>
      <c r="AI28" s="159">
        <v>160</v>
      </c>
      <c r="AJ28" s="153">
        <v>1799.5</v>
      </c>
      <c r="AK28" s="152" t="s">
        <v>207</v>
      </c>
      <c r="AL28" s="152">
        <v>772</v>
      </c>
      <c r="AM28" s="152">
        <v>1936</v>
      </c>
    </row>
    <row r="29" spans="1:43" x14ac:dyDescent="0.3">
      <c r="G29" s="152" t="s">
        <v>181</v>
      </c>
      <c r="H29" s="152">
        <v>221</v>
      </c>
      <c r="I29" s="152">
        <v>2409</v>
      </c>
      <c r="J29" s="152">
        <v>259</v>
      </c>
      <c r="K29" s="152">
        <v>1846</v>
      </c>
      <c r="L29" s="152"/>
      <c r="M29" s="152"/>
      <c r="N29" s="152"/>
      <c r="O29" s="152"/>
      <c r="P29" s="152"/>
      <c r="Q29" s="157"/>
      <c r="R29" s="157"/>
      <c r="S29" s="157"/>
      <c r="T29" s="157"/>
      <c r="U29" s="157"/>
      <c r="V29" s="152"/>
      <c r="W29" s="152"/>
      <c r="X29" s="155"/>
      <c r="Y29" s="152"/>
      <c r="Z29" s="156"/>
      <c r="AA29" s="36" t="s">
        <v>17</v>
      </c>
      <c r="AB29" s="3">
        <v>77</v>
      </c>
      <c r="AC29" s="50">
        <v>2277.1</v>
      </c>
      <c r="AD29" s="3">
        <v>137</v>
      </c>
      <c r="AE29" s="50">
        <v>1817.9</v>
      </c>
      <c r="AF29" s="152"/>
      <c r="AG29" s="159"/>
      <c r="AH29" s="152"/>
      <c r="AI29" s="159"/>
      <c r="AJ29" s="153"/>
      <c r="AK29" s="152"/>
      <c r="AL29" s="152"/>
      <c r="AM29" s="152"/>
    </row>
    <row r="30" spans="1:43" x14ac:dyDescent="0.3">
      <c r="G30" s="152"/>
      <c r="H30" s="152"/>
      <c r="I30" s="152"/>
      <c r="J30" s="152"/>
      <c r="K30" s="152"/>
      <c r="L30" s="152" t="s">
        <v>248</v>
      </c>
      <c r="M30" s="152">
        <v>350</v>
      </c>
      <c r="N30" s="152">
        <v>2402</v>
      </c>
      <c r="O30" s="152">
        <v>394</v>
      </c>
      <c r="P30" s="152">
        <v>1795</v>
      </c>
      <c r="Q30" s="157"/>
      <c r="R30" s="157"/>
      <c r="S30" s="157"/>
      <c r="T30" s="157"/>
      <c r="U30" s="157"/>
      <c r="V30" s="152" t="s">
        <v>192</v>
      </c>
      <c r="W30" s="152">
        <v>183</v>
      </c>
      <c r="X30" s="155">
        <v>2343</v>
      </c>
      <c r="Y30" s="152">
        <v>247</v>
      </c>
      <c r="Z30" s="156">
        <v>1820</v>
      </c>
      <c r="AA30" s="36" t="s">
        <v>18</v>
      </c>
      <c r="AB30" s="3">
        <v>85</v>
      </c>
      <c r="AC30" s="50">
        <v>2058.3000000000002</v>
      </c>
      <c r="AD30" s="3">
        <v>158</v>
      </c>
      <c r="AE30" s="50">
        <v>1762</v>
      </c>
      <c r="AF30" s="152"/>
      <c r="AG30" s="159"/>
      <c r="AH30" s="152"/>
      <c r="AI30" s="159"/>
      <c r="AJ30" s="153"/>
      <c r="AK30" s="152"/>
      <c r="AL30" s="152"/>
      <c r="AM30" s="152"/>
    </row>
    <row r="31" spans="1:43" x14ac:dyDescent="0.3"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7"/>
      <c r="R31" s="157"/>
      <c r="S31" s="157"/>
      <c r="T31" s="157"/>
      <c r="U31" s="157"/>
      <c r="V31" s="152"/>
      <c r="W31" s="152"/>
      <c r="X31" s="155"/>
      <c r="Y31" s="152"/>
      <c r="Z31" s="156"/>
      <c r="AA31" s="36" t="s">
        <v>19</v>
      </c>
      <c r="AB31" s="3">
        <v>84</v>
      </c>
      <c r="AC31" s="50">
        <v>2279.1999999999998</v>
      </c>
      <c r="AD31" s="3">
        <v>160</v>
      </c>
      <c r="AE31" s="50">
        <v>1730.3</v>
      </c>
      <c r="AF31" s="152" t="s">
        <v>208</v>
      </c>
      <c r="AG31" s="159">
        <v>157</v>
      </c>
      <c r="AH31" s="152">
        <v>2365</v>
      </c>
      <c r="AI31" s="159">
        <v>181</v>
      </c>
      <c r="AJ31" s="153">
        <v>1840.8</v>
      </c>
      <c r="AK31" s="158" t="s">
        <v>208</v>
      </c>
      <c r="AL31" s="152">
        <v>692</v>
      </c>
      <c r="AM31" s="152">
        <v>1855</v>
      </c>
    </row>
    <row r="32" spans="1:43" x14ac:dyDescent="0.3"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7"/>
      <c r="R32" s="157"/>
      <c r="S32" s="157"/>
      <c r="T32" s="157"/>
      <c r="U32" s="157"/>
      <c r="V32" s="152"/>
      <c r="W32" s="152"/>
      <c r="X32" s="155"/>
      <c r="Y32" s="152"/>
      <c r="Z32" s="156"/>
      <c r="AA32" s="36" t="s">
        <v>20</v>
      </c>
      <c r="AB32" s="3">
        <v>69</v>
      </c>
      <c r="AC32" s="50">
        <v>2085.4</v>
      </c>
      <c r="AD32" s="3">
        <v>167</v>
      </c>
      <c r="AE32" s="50">
        <v>1528.6</v>
      </c>
      <c r="AF32" s="152"/>
      <c r="AG32" s="159"/>
      <c r="AH32" s="152"/>
      <c r="AI32" s="159"/>
      <c r="AJ32" s="153"/>
      <c r="AK32" s="158"/>
      <c r="AL32" s="152"/>
      <c r="AM32" s="152"/>
    </row>
    <row r="33" spans="1:43" x14ac:dyDescent="0.3">
      <c r="G33" s="152" t="s">
        <v>182</v>
      </c>
      <c r="H33" s="152">
        <v>308</v>
      </c>
      <c r="I33" s="152">
        <v>2176</v>
      </c>
      <c r="J33" s="152">
        <v>317</v>
      </c>
      <c r="K33" s="152">
        <v>1782</v>
      </c>
      <c r="L33" s="152"/>
      <c r="M33" s="152"/>
      <c r="N33" s="152"/>
      <c r="O33" s="152"/>
      <c r="P33" s="152"/>
      <c r="Q33" s="157"/>
      <c r="R33" s="157"/>
      <c r="S33" s="157"/>
      <c r="T33" s="157"/>
      <c r="U33" s="157"/>
      <c r="V33" s="152" t="s">
        <v>182</v>
      </c>
      <c r="W33" s="152">
        <v>308</v>
      </c>
      <c r="X33" s="155">
        <v>2254</v>
      </c>
      <c r="Y33" s="152">
        <v>358</v>
      </c>
      <c r="Z33" s="156">
        <v>1755</v>
      </c>
      <c r="AA33" s="36" t="s">
        <v>21</v>
      </c>
      <c r="AB33" s="3">
        <v>67</v>
      </c>
      <c r="AC33" s="50">
        <v>2067.6999999999998</v>
      </c>
      <c r="AD33" s="3">
        <v>168</v>
      </c>
      <c r="AE33" s="50">
        <v>1488.4</v>
      </c>
      <c r="AF33" s="152"/>
      <c r="AG33" s="159"/>
      <c r="AH33" s="152"/>
      <c r="AI33" s="159"/>
      <c r="AJ33" s="153"/>
      <c r="AK33" s="158"/>
      <c r="AL33" s="152"/>
      <c r="AM33" s="152"/>
    </row>
    <row r="34" spans="1:43" x14ac:dyDescent="0.3"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7"/>
      <c r="R34" s="157"/>
      <c r="S34" s="157"/>
      <c r="T34" s="157"/>
      <c r="U34" s="157"/>
      <c r="V34" s="152"/>
      <c r="W34" s="152"/>
      <c r="X34" s="155"/>
      <c r="Y34" s="152"/>
      <c r="Z34" s="156"/>
      <c r="AA34" s="36" t="s">
        <v>22</v>
      </c>
      <c r="AB34" s="3">
        <v>73</v>
      </c>
      <c r="AC34" s="50">
        <v>2124.8000000000002</v>
      </c>
      <c r="AD34" s="3">
        <v>136</v>
      </c>
      <c r="AE34" s="50">
        <v>1504.8</v>
      </c>
      <c r="AF34" s="158" t="s">
        <v>209</v>
      </c>
      <c r="AG34" s="159">
        <v>149</v>
      </c>
      <c r="AH34" s="152">
        <v>2267</v>
      </c>
      <c r="AI34" s="159">
        <v>200</v>
      </c>
      <c r="AJ34" s="153">
        <v>1699.3</v>
      </c>
      <c r="AK34" s="152" t="s">
        <v>209</v>
      </c>
      <c r="AL34" s="152">
        <v>749</v>
      </c>
      <c r="AM34" s="152">
        <v>1763</v>
      </c>
    </row>
    <row r="35" spans="1:43" x14ac:dyDescent="0.3"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7"/>
      <c r="R35" s="157"/>
      <c r="S35" s="157"/>
      <c r="T35" s="157"/>
      <c r="U35" s="157"/>
      <c r="V35" s="152"/>
      <c r="W35" s="152"/>
      <c r="X35" s="155"/>
      <c r="Y35" s="152"/>
      <c r="Z35" s="156"/>
      <c r="AA35" s="36" t="s">
        <v>23</v>
      </c>
      <c r="AB35" s="3">
        <v>75</v>
      </c>
      <c r="AC35" s="50">
        <v>1965.3</v>
      </c>
      <c r="AD35" s="3">
        <v>160</v>
      </c>
      <c r="AE35" s="50">
        <v>1537.4</v>
      </c>
      <c r="AF35" s="158"/>
      <c r="AG35" s="159"/>
      <c r="AH35" s="152"/>
      <c r="AI35" s="159"/>
      <c r="AJ35" s="153"/>
      <c r="AK35" s="152"/>
      <c r="AL35" s="152"/>
      <c r="AM35" s="152"/>
    </row>
    <row r="36" spans="1:43" x14ac:dyDescent="0.3">
      <c r="G36" s="152"/>
      <c r="H36" s="152"/>
      <c r="I36" s="152"/>
      <c r="J36" s="152"/>
      <c r="K36" s="152"/>
      <c r="L36" s="152" t="s">
        <v>249</v>
      </c>
      <c r="M36" s="152">
        <v>151</v>
      </c>
      <c r="N36" s="152">
        <v>2081</v>
      </c>
      <c r="O36" s="152">
        <v>167</v>
      </c>
      <c r="P36" s="152">
        <v>1610</v>
      </c>
      <c r="Q36" s="157"/>
      <c r="R36" s="157"/>
      <c r="S36" s="157"/>
      <c r="T36" s="157"/>
      <c r="U36" s="157"/>
      <c r="V36" s="152"/>
      <c r="W36" s="152"/>
      <c r="X36" s="155"/>
      <c r="Y36" s="152"/>
      <c r="Z36" s="156"/>
      <c r="AA36" s="36" t="s">
        <v>24</v>
      </c>
      <c r="AB36" s="3">
        <v>85</v>
      </c>
      <c r="AC36" s="50">
        <v>1941.3</v>
      </c>
      <c r="AD36" s="3">
        <v>187</v>
      </c>
      <c r="AE36" s="50">
        <v>1474.1</v>
      </c>
      <c r="AF36" s="158"/>
      <c r="AG36" s="159"/>
      <c r="AH36" s="152"/>
      <c r="AI36" s="159"/>
      <c r="AJ36" s="153"/>
      <c r="AK36" s="152"/>
      <c r="AL36" s="152"/>
      <c r="AM36" s="152"/>
    </row>
    <row r="37" spans="1:43" x14ac:dyDescent="0.3">
      <c r="G37" s="152" t="s">
        <v>183</v>
      </c>
      <c r="H37" s="152">
        <v>204</v>
      </c>
      <c r="I37" s="152">
        <v>1906</v>
      </c>
      <c r="J37" s="152">
        <v>247</v>
      </c>
      <c r="K37" s="152">
        <v>1586</v>
      </c>
      <c r="L37" s="152"/>
      <c r="M37" s="152"/>
      <c r="N37" s="152"/>
      <c r="O37" s="152"/>
      <c r="P37" s="152"/>
      <c r="Q37" s="157"/>
      <c r="R37" s="157"/>
      <c r="S37" s="157"/>
      <c r="T37" s="157"/>
      <c r="U37" s="157"/>
      <c r="V37" s="152" t="s">
        <v>193</v>
      </c>
      <c r="W37" s="152">
        <v>169</v>
      </c>
      <c r="X37" s="155">
        <v>2083</v>
      </c>
      <c r="Y37" s="152">
        <v>198</v>
      </c>
      <c r="Z37" s="156">
        <v>1703</v>
      </c>
      <c r="AA37" s="36" t="s">
        <v>25</v>
      </c>
      <c r="AB37" s="3">
        <v>83</v>
      </c>
      <c r="AC37" s="50">
        <v>1865.2</v>
      </c>
      <c r="AD37" s="3">
        <v>194</v>
      </c>
      <c r="AE37" s="50">
        <v>1508.9</v>
      </c>
      <c r="AK37" s="152" t="s">
        <v>210</v>
      </c>
      <c r="AL37" s="152">
        <v>300</v>
      </c>
      <c r="AM37" s="152">
        <v>1600</v>
      </c>
    </row>
    <row r="38" spans="1:43" x14ac:dyDescent="0.3"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V38" s="152"/>
      <c r="W38" s="152"/>
      <c r="X38" s="155"/>
      <c r="Y38" s="152"/>
      <c r="Z38" s="156"/>
      <c r="AA38" s="36" t="s">
        <v>26</v>
      </c>
      <c r="AB38" s="3">
        <v>74</v>
      </c>
      <c r="AC38" s="50">
        <v>1814.2</v>
      </c>
      <c r="AD38" s="3">
        <v>147</v>
      </c>
      <c r="AE38" s="50">
        <v>1330.4</v>
      </c>
      <c r="AK38" s="152"/>
      <c r="AL38" s="152"/>
      <c r="AM38" s="152"/>
    </row>
    <row r="39" spans="1:43" s="14" customFormat="1" x14ac:dyDescent="0.3">
      <c r="A39" s="23" t="s">
        <v>34</v>
      </c>
      <c r="G39" s="16"/>
      <c r="H39" s="16">
        <v>780</v>
      </c>
      <c r="I39" s="16">
        <v>2260</v>
      </c>
      <c r="J39" s="16">
        <v>875</v>
      </c>
      <c r="K39" s="16">
        <v>1756</v>
      </c>
      <c r="L39" s="16"/>
      <c r="M39" s="27">
        <v>632</v>
      </c>
      <c r="N39" s="16">
        <v>2374</v>
      </c>
      <c r="O39" s="27">
        <v>680</v>
      </c>
      <c r="P39" s="16">
        <v>1767</v>
      </c>
      <c r="V39" s="16"/>
      <c r="W39" s="16">
        <v>792</v>
      </c>
      <c r="X39" s="16">
        <v>2237</v>
      </c>
      <c r="Y39" s="16">
        <v>1005</v>
      </c>
      <c r="Z39" s="51">
        <v>1774</v>
      </c>
      <c r="AA39" s="16"/>
      <c r="AB39" s="16">
        <f>SUM(AB28:AB38)</f>
        <v>907</v>
      </c>
      <c r="AC39" s="52">
        <f>(AB28*AC28+AB29*AC29+AB30*AC30+AB31*AC31+AB32*AC32+AB33*AC33+AB34*AC34+AB35*AC35+AB36*AC36+AB37*AC37+AB38*AC38)/SUM(AB28:AB38)</f>
        <v>2089.0455347298789</v>
      </c>
      <c r="AD39" s="16">
        <f>SUM(AD28:AD38)</f>
        <v>1806</v>
      </c>
      <c r="AE39" s="52">
        <f>(AD28*AE28+AD29*AE29+AD30*AE30+AD31*AE31+AD32*AE32+AD33*AE33+AD34*AE34+AD35*AE35+AD36*AE36+AD37*AE37+AD38*AE38)/SUM(AD28:AD38)</f>
        <v>1570.4176079734218</v>
      </c>
      <c r="AF39" s="16"/>
      <c r="AG39" s="16">
        <v>468</v>
      </c>
      <c r="AH39" s="16">
        <v>2399.4</v>
      </c>
      <c r="AI39" s="16">
        <v>541</v>
      </c>
      <c r="AJ39" s="16">
        <v>1768</v>
      </c>
      <c r="AK39" s="16"/>
      <c r="AL39" s="16">
        <v>1044</v>
      </c>
      <c r="AM39" s="16">
        <v>2188</v>
      </c>
      <c r="AN39" s="16">
        <v>1469</v>
      </c>
      <c r="AO39" s="16">
        <v>1561</v>
      </c>
      <c r="AP39" s="14" t="s">
        <v>213</v>
      </c>
      <c r="AQ39" s="14">
        <v>1822</v>
      </c>
    </row>
  </sheetData>
  <mergeCells count="247">
    <mergeCell ref="L8:L9"/>
    <mergeCell ref="M8:M9"/>
    <mergeCell ref="N8:N9"/>
    <mergeCell ref="O8:O9"/>
    <mergeCell ref="P8:P9"/>
    <mergeCell ref="L10:L15"/>
    <mergeCell ref="M10:M15"/>
    <mergeCell ref="N10:N15"/>
    <mergeCell ref="O10:O15"/>
    <mergeCell ref="P10:P15"/>
    <mergeCell ref="E15:E16"/>
    <mergeCell ref="D15:D16"/>
    <mergeCell ref="C15:C16"/>
    <mergeCell ref="L28:L29"/>
    <mergeCell ref="L30:L35"/>
    <mergeCell ref="L36:L38"/>
    <mergeCell ref="P36:P38"/>
    <mergeCell ref="O36:O38"/>
    <mergeCell ref="N36:N38"/>
    <mergeCell ref="M36:M38"/>
    <mergeCell ref="P30:P35"/>
    <mergeCell ref="O30:O35"/>
    <mergeCell ref="N30:N35"/>
    <mergeCell ref="M30:M35"/>
    <mergeCell ref="P28:P29"/>
    <mergeCell ref="O28:O29"/>
    <mergeCell ref="N28:N29"/>
    <mergeCell ref="M28:M29"/>
    <mergeCell ref="L16:L18"/>
    <mergeCell ref="M16:M18"/>
    <mergeCell ref="N16:N18"/>
    <mergeCell ref="O16:O18"/>
    <mergeCell ref="P16:P18"/>
    <mergeCell ref="H29:H32"/>
    <mergeCell ref="AN4:AN6"/>
    <mergeCell ref="AN24:AN26"/>
    <mergeCell ref="B9:B10"/>
    <mergeCell ref="B11:B12"/>
    <mergeCell ref="B13:B14"/>
    <mergeCell ref="B15:B16"/>
    <mergeCell ref="B17:B18"/>
    <mergeCell ref="F13:F14"/>
    <mergeCell ref="E13:E14"/>
    <mergeCell ref="D13:D14"/>
    <mergeCell ref="C13:C14"/>
    <mergeCell ref="F11:F12"/>
    <mergeCell ref="E11:E12"/>
    <mergeCell ref="D11:D12"/>
    <mergeCell ref="C11:C12"/>
    <mergeCell ref="F9:F10"/>
    <mergeCell ref="E9:E10"/>
    <mergeCell ref="D9:D10"/>
    <mergeCell ref="C9:C10"/>
    <mergeCell ref="F17:F18"/>
    <mergeCell ref="E17:E18"/>
    <mergeCell ref="D17:D18"/>
    <mergeCell ref="C17:C18"/>
    <mergeCell ref="F15:F16"/>
    <mergeCell ref="AM28:AM30"/>
    <mergeCell ref="AM31:AM33"/>
    <mergeCell ref="AM34:AM36"/>
    <mergeCell ref="AM37:AM38"/>
    <mergeCell ref="AL37:AL38"/>
    <mergeCell ref="AL34:AL36"/>
    <mergeCell ref="AL31:AL33"/>
    <mergeCell ref="AL28:AL30"/>
    <mergeCell ref="AK8:AK10"/>
    <mergeCell ref="AL8:AL10"/>
    <mergeCell ref="AM8:AM10"/>
    <mergeCell ref="AK11:AK13"/>
    <mergeCell ref="AL11:AL13"/>
    <mergeCell ref="AM11:AM13"/>
    <mergeCell ref="AK14:AK16"/>
    <mergeCell ref="AL14:AL16"/>
    <mergeCell ref="AM14:AM16"/>
    <mergeCell ref="AK17:AK18"/>
    <mergeCell ref="AL17:AL18"/>
    <mergeCell ref="AM17:AM18"/>
    <mergeCell ref="AF14:AF16"/>
    <mergeCell ref="AG14:AG16"/>
    <mergeCell ref="AH14:AH16"/>
    <mergeCell ref="AI14:AI16"/>
    <mergeCell ref="AJ14:AJ16"/>
    <mergeCell ref="AK28:AK30"/>
    <mergeCell ref="AK31:AK33"/>
    <mergeCell ref="AK34:AK36"/>
    <mergeCell ref="AK37:AK38"/>
    <mergeCell ref="AF8:AF10"/>
    <mergeCell ref="AG8:AG10"/>
    <mergeCell ref="AH8:AH10"/>
    <mergeCell ref="AI8:AI10"/>
    <mergeCell ref="AJ8:AJ10"/>
    <mergeCell ref="AF11:AF13"/>
    <mergeCell ref="AG11:AG13"/>
    <mergeCell ref="AH11:AH13"/>
    <mergeCell ref="AI11:AI13"/>
    <mergeCell ref="AJ11:AJ13"/>
    <mergeCell ref="Q36:Q37"/>
    <mergeCell ref="R36:R37"/>
    <mergeCell ref="S36:S37"/>
    <mergeCell ref="T36:T37"/>
    <mergeCell ref="U36:U37"/>
    <mergeCell ref="AF28:AF30"/>
    <mergeCell ref="AF31:AF33"/>
    <mergeCell ref="AF34:AF36"/>
    <mergeCell ref="AJ34:AJ36"/>
    <mergeCell ref="AI34:AI36"/>
    <mergeCell ref="AH34:AH36"/>
    <mergeCell ref="AG34:AG36"/>
    <mergeCell ref="AJ31:AJ33"/>
    <mergeCell ref="AI31:AI33"/>
    <mergeCell ref="AH31:AH33"/>
    <mergeCell ref="AG31:AG33"/>
    <mergeCell ref="AJ28:AJ30"/>
    <mergeCell ref="AI28:AI30"/>
    <mergeCell ref="AH28:AH30"/>
    <mergeCell ref="AG28:AG30"/>
    <mergeCell ref="Q32:Q33"/>
    <mergeCell ref="R32:R33"/>
    <mergeCell ref="S32:S33"/>
    <mergeCell ref="T32:T33"/>
    <mergeCell ref="U32:U33"/>
    <mergeCell ref="Q34:Q35"/>
    <mergeCell ref="R34:R35"/>
    <mergeCell ref="S34:S35"/>
    <mergeCell ref="T34:T35"/>
    <mergeCell ref="U34:U35"/>
    <mergeCell ref="Q28:Q29"/>
    <mergeCell ref="R28:R29"/>
    <mergeCell ref="S28:S29"/>
    <mergeCell ref="T28:T29"/>
    <mergeCell ref="U28:U29"/>
    <mergeCell ref="Q30:Q31"/>
    <mergeCell ref="R30:R31"/>
    <mergeCell ref="S30:S31"/>
    <mergeCell ref="T30:T31"/>
    <mergeCell ref="U30:U31"/>
    <mergeCell ref="R12:R13"/>
    <mergeCell ref="Q12:Q13"/>
    <mergeCell ref="U14:U15"/>
    <mergeCell ref="T14:T15"/>
    <mergeCell ref="S14:S15"/>
    <mergeCell ref="R14:R15"/>
    <mergeCell ref="Q14:Q15"/>
    <mergeCell ref="U16:U17"/>
    <mergeCell ref="T16:T17"/>
    <mergeCell ref="S16:S17"/>
    <mergeCell ref="R16:R17"/>
    <mergeCell ref="Q16:Q17"/>
    <mergeCell ref="Q8:Q9"/>
    <mergeCell ref="U10:U11"/>
    <mergeCell ref="T10:T11"/>
    <mergeCell ref="S10:S11"/>
    <mergeCell ref="R10:R11"/>
    <mergeCell ref="Q10:Q11"/>
    <mergeCell ref="U8:U9"/>
    <mergeCell ref="T8:T9"/>
    <mergeCell ref="S8:S9"/>
    <mergeCell ref="R8:R9"/>
    <mergeCell ref="V37:V38"/>
    <mergeCell ref="W37:W38"/>
    <mergeCell ref="X37:X38"/>
    <mergeCell ref="Y37:Y38"/>
    <mergeCell ref="Z28:Z29"/>
    <mergeCell ref="Z30:Z32"/>
    <mergeCell ref="Z33:Z36"/>
    <mergeCell ref="Z37:Z38"/>
    <mergeCell ref="V30:V32"/>
    <mergeCell ref="W30:W32"/>
    <mergeCell ref="X30:X32"/>
    <mergeCell ref="Y30:Y32"/>
    <mergeCell ref="V33:V36"/>
    <mergeCell ref="W33:W36"/>
    <mergeCell ref="X33:X36"/>
    <mergeCell ref="Y33:Y36"/>
    <mergeCell ref="I29:I32"/>
    <mergeCell ref="J17:J18"/>
    <mergeCell ref="Z10:Z12"/>
    <mergeCell ref="Y10:Y12"/>
    <mergeCell ref="X10:X12"/>
    <mergeCell ref="W10:W12"/>
    <mergeCell ref="V10:V12"/>
    <mergeCell ref="Z13:Z16"/>
    <mergeCell ref="Y13:Y16"/>
    <mergeCell ref="X13:X16"/>
    <mergeCell ref="W13:W16"/>
    <mergeCell ref="V13:V16"/>
    <mergeCell ref="Z17:Z18"/>
    <mergeCell ref="Y17:Y18"/>
    <mergeCell ref="X17:X18"/>
    <mergeCell ref="W17:W18"/>
    <mergeCell ref="V17:V18"/>
    <mergeCell ref="V28:V29"/>
    <mergeCell ref="W28:W29"/>
    <mergeCell ref="X28:X29"/>
    <mergeCell ref="Y28:Y29"/>
    <mergeCell ref="U12:U13"/>
    <mergeCell ref="T12:T13"/>
    <mergeCell ref="S12:S13"/>
    <mergeCell ref="H17:H18"/>
    <mergeCell ref="H13:H16"/>
    <mergeCell ref="H9:H12"/>
    <mergeCell ref="G37:G38"/>
    <mergeCell ref="H37:H38"/>
    <mergeCell ref="I37:I38"/>
    <mergeCell ref="J37:J38"/>
    <mergeCell ref="K37:K38"/>
    <mergeCell ref="Z8:Z9"/>
    <mergeCell ref="Y8:Y9"/>
    <mergeCell ref="X8:X9"/>
    <mergeCell ref="W8:W9"/>
    <mergeCell ref="V8:V9"/>
    <mergeCell ref="J29:J32"/>
    <mergeCell ref="K29:K32"/>
    <mergeCell ref="G33:G36"/>
    <mergeCell ref="H33:H36"/>
    <mergeCell ref="I33:I36"/>
    <mergeCell ref="J33:J36"/>
    <mergeCell ref="K33:K36"/>
    <mergeCell ref="I17:I18"/>
    <mergeCell ref="I13:I16"/>
    <mergeCell ref="I9:I12"/>
    <mergeCell ref="G29:G32"/>
    <mergeCell ref="AA1:AE1"/>
    <mergeCell ref="AF1:AJ1"/>
    <mergeCell ref="AK1:AO1"/>
    <mergeCell ref="B21:F21"/>
    <mergeCell ref="G21:K21"/>
    <mergeCell ref="L21:P21"/>
    <mergeCell ref="Q21:U21"/>
    <mergeCell ref="V21:Z21"/>
    <mergeCell ref="AA21:AE21"/>
    <mergeCell ref="AF21:AJ21"/>
    <mergeCell ref="B1:F1"/>
    <mergeCell ref="G1:K1"/>
    <mergeCell ref="L1:P1"/>
    <mergeCell ref="Q1:U1"/>
    <mergeCell ref="V1:Z1"/>
    <mergeCell ref="J13:J16"/>
    <mergeCell ref="J9:J12"/>
    <mergeCell ref="K9:K12"/>
    <mergeCell ref="K13:K16"/>
    <mergeCell ref="K17:K18"/>
    <mergeCell ref="AK21:AO21"/>
    <mergeCell ref="G13:G16"/>
    <mergeCell ref="G9:G12"/>
    <mergeCell ref="G17:G18"/>
  </mergeCells>
  <pageMargins left="0.7" right="0.7" top="0.75" bottom="0.75" header="0.3" footer="0.3"/>
  <pageSetup paperSize="9" orientation="portrait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S82"/>
  <sheetViews>
    <sheetView workbookViewId="0">
      <pane xSplit="3" ySplit="2" topLeftCell="AB3" activePane="bottomRight" state="frozen"/>
      <selection activeCell="A3" sqref="A3"/>
      <selection pane="topRight" activeCell="A3" sqref="A3"/>
      <selection pane="bottomLeft" activeCell="A3" sqref="A3"/>
      <selection pane="bottomRight" activeCell="G28" sqref="G28"/>
    </sheetView>
  </sheetViews>
  <sheetFormatPr defaultColWidth="8.77734375" defaultRowHeight="14.4" x14ac:dyDescent="0.3"/>
  <cols>
    <col min="1" max="1" width="12.44140625" customWidth="1"/>
    <col min="2" max="2" width="7.77734375" customWidth="1"/>
    <col min="3" max="3" width="9.77734375" customWidth="1"/>
    <col min="4" max="4" width="6.44140625" bestFit="1" customWidth="1"/>
    <col min="5" max="7" width="5" bestFit="1" customWidth="1"/>
    <col min="8" max="8" width="8" bestFit="1" customWidth="1"/>
    <col min="9" max="9" width="6.44140625" bestFit="1" customWidth="1"/>
    <col min="10" max="10" width="4" bestFit="1" customWidth="1"/>
    <col min="11" max="11" width="5" bestFit="1" customWidth="1"/>
    <col min="12" max="12" width="4" bestFit="1" customWidth="1"/>
    <col min="13" max="13" width="8" bestFit="1" customWidth="1"/>
    <col min="14" max="14" width="6.44140625" bestFit="1" customWidth="1"/>
    <col min="15" max="15" width="4" bestFit="1" customWidth="1"/>
    <col min="16" max="16" width="6.44140625" bestFit="1" customWidth="1"/>
    <col min="17" max="17" width="4" bestFit="1" customWidth="1"/>
    <col min="18" max="18" width="8" bestFit="1" customWidth="1"/>
    <col min="19" max="19" width="6.44140625" bestFit="1" customWidth="1"/>
    <col min="20" max="20" width="4" bestFit="1" customWidth="1"/>
    <col min="21" max="21" width="5" bestFit="1" customWidth="1"/>
    <col min="22" max="22" width="4" bestFit="1" customWidth="1"/>
    <col min="23" max="23" width="8" bestFit="1" customWidth="1"/>
    <col min="24" max="24" width="6.44140625" bestFit="1" customWidth="1"/>
    <col min="25" max="25" width="4" bestFit="1" customWidth="1"/>
    <col min="26" max="26" width="6.21875" customWidth="1"/>
    <col min="27" max="27" width="5" bestFit="1" customWidth="1"/>
    <col min="28" max="28" width="8" bestFit="1" customWidth="1"/>
    <col min="29" max="29" width="6.44140625" bestFit="1" customWidth="1"/>
    <col min="30" max="30" width="4" bestFit="1" customWidth="1"/>
    <col min="31" max="32" width="5" bestFit="1" customWidth="1"/>
    <col min="33" max="33" width="8" bestFit="1" customWidth="1"/>
    <col min="34" max="34" width="6.44140625" bestFit="1" customWidth="1"/>
    <col min="35" max="35" width="5.21875" customWidth="1"/>
    <col min="36" max="36" width="5.44140625" bestFit="1" customWidth="1"/>
    <col min="37" max="37" width="4.21875" customWidth="1"/>
    <col min="38" max="38" width="8" bestFit="1" customWidth="1"/>
    <col min="39" max="39" width="6.44140625" bestFit="1" customWidth="1"/>
    <col min="40" max="40" width="8.44140625" bestFit="1" customWidth="1"/>
    <col min="41" max="41" width="9" customWidth="1"/>
    <col min="42" max="42" width="5.44140625" bestFit="1" customWidth="1"/>
    <col min="43" max="43" width="8" bestFit="1" customWidth="1"/>
  </cols>
  <sheetData>
    <row r="1" spans="1:44" x14ac:dyDescent="0.3">
      <c r="A1" s="68" t="s">
        <v>100</v>
      </c>
      <c r="B1" s="152" t="s">
        <v>40</v>
      </c>
      <c r="C1" s="152"/>
      <c r="D1" s="152" t="s">
        <v>1</v>
      </c>
      <c r="E1" s="152"/>
      <c r="F1" s="152"/>
      <c r="G1" s="152"/>
      <c r="H1" s="152"/>
      <c r="I1" s="152" t="s">
        <v>2</v>
      </c>
      <c r="J1" s="152"/>
      <c r="K1" s="152"/>
      <c r="L1" s="152"/>
      <c r="M1" s="152"/>
      <c r="N1" s="152" t="s">
        <v>3</v>
      </c>
      <c r="O1" s="152"/>
      <c r="P1" s="152"/>
      <c r="Q1" s="152"/>
      <c r="R1" s="152"/>
      <c r="S1" s="152" t="s">
        <v>4</v>
      </c>
      <c r="T1" s="152"/>
      <c r="U1" s="152"/>
      <c r="V1" s="152"/>
      <c r="W1" s="152"/>
      <c r="X1" s="152" t="s">
        <v>5</v>
      </c>
      <c r="Y1" s="152"/>
      <c r="Z1" s="152"/>
      <c r="AA1" s="152"/>
      <c r="AB1" s="152"/>
      <c r="AC1" s="152" t="s">
        <v>6</v>
      </c>
      <c r="AD1" s="152"/>
      <c r="AE1" s="152"/>
      <c r="AF1" s="152"/>
      <c r="AG1" s="152"/>
      <c r="AH1" s="152" t="s">
        <v>7</v>
      </c>
      <c r="AI1" s="152"/>
      <c r="AJ1" s="152"/>
      <c r="AK1" s="152"/>
      <c r="AL1" s="152"/>
      <c r="AM1" s="152" t="s">
        <v>8</v>
      </c>
      <c r="AN1" s="152"/>
      <c r="AO1" s="152"/>
      <c r="AP1" s="152"/>
      <c r="AQ1" s="152"/>
    </row>
    <row r="2" spans="1:44" x14ac:dyDescent="0.3">
      <c r="A2" s="3"/>
      <c r="B2" s="3" t="s">
        <v>39</v>
      </c>
      <c r="C2" s="3" t="s">
        <v>38</v>
      </c>
      <c r="D2" s="55" t="s">
        <v>37</v>
      </c>
      <c r="E2" s="55" t="s">
        <v>11</v>
      </c>
      <c r="F2" s="55" t="s">
        <v>27</v>
      </c>
      <c r="G2" s="55" t="s">
        <v>11</v>
      </c>
      <c r="H2" s="55" t="s">
        <v>28</v>
      </c>
      <c r="I2" s="3" t="s">
        <v>37</v>
      </c>
      <c r="J2" s="3" t="s">
        <v>11</v>
      </c>
      <c r="K2" s="3" t="s">
        <v>27</v>
      </c>
      <c r="L2" s="3" t="s">
        <v>11</v>
      </c>
      <c r="M2" s="3" t="s">
        <v>28</v>
      </c>
      <c r="N2" s="3" t="s">
        <v>37</v>
      </c>
      <c r="O2" s="3" t="s">
        <v>11</v>
      </c>
      <c r="P2" s="3" t="s">
        <v>27</v>
      </c>
      <c r="Q2" s="3" t="s">
        <v>11</v>
      </c>
      <c r="R2" s="3" t="s">
        <v>28</v>
      </c>
      <c r="S2" s="3" t="s">
        <v>37</v>
      </c>
      <c r="T2" s="3" t="s">
        <v>11</v>
      </c>
      <c r="U2" s="3" t="s">
        <v>27</v>
      </c>
      <c r="V2" s="3" t="s">
        <v>11</v>
      </c>
      <c r="W2" s="3" t="s">
        <v>28</v>
      </c>
      <c r="X2" s="55" t="s">
        <v>37</v>
      </c>
      <c r="Y2" s="55" t="s">
        <v>11</v>
      </c>
      <c r="Z2" s="55" t="s">
        <v>27</v>
      </c>
      <c r="AA2" s="55" t="s">
        <v>11</v>
      </c>
      <c r="AB2" s="55" t="s">
        <v>28</v>
      </c>
      <c r="AC2" s="55" t="s">
        <v>37</v>
      </c>
      <c r="AD2" s="55" t="s">
        <v>11</v>
      </c>
      <c r="AE2" s="55" t="s">
        <v>27</v>
      </c>
      <c r="AF2" s="55" t="s">
        <v>11</v>
      </c>
      <c r="AG2" s="55" t="s">
        <v>28</v>
      </c>
      <c r="AH2" s="3" t="s">
        <v>37</v>
      </c>
      <c r="AI2" s="3" t="s">
        <v>11</v>
      </c>
      <c r="AJ2" s="3" t="s">
        <v>27</v>
      </c>
      <c r="AK2" s="3" t="s">
        <v>11</v>
      </c>
      <c r="AL2" s="3" t="s">
        <v>28</v>
      </c>
      <c r="AM2" s="55" t="s">
        <v>37</v>
      </c>
      <c r="AN2" s="55" t="s">
        <v>11</v>
      </c>
      <c r="AO2" s="55" t="s">
        <v>27</v>
      </c>
      <c r="AP2" s="55" t="s">
        <v>11</v>
      </c>
      <c r="AQ2" s="3" t="s">
        <v>28</v>
      </c>
    </row>
    <row r="3" spans="1:44" x14ac:dyDescent="0.3">
      <c r="B3" s="4" t="s">
        <v>12</v>
      </c>
      <c r="C3" t="s">
        <v>103</v>
      </c>
      <c r="D3" s="25" t="s">
        <v>222</v>
      </c>
      <c r="E3" s="3">
        <v>66</v>
      </c>
      <c r="F3" s="3">
        <v>283</v>
      </c>
      <c r="G3" s="3">
        <v>64</v>
      </c>
      <c r="H3" s="3">
        <v>242</v>
      </c>
      <c r="I3" s="102" t="s">
        <v>311</v>
      </c>
      <c r="J3" s="103">
        <v>239</v>
      </c>
      <c r="K3" s="103">
        <v>146</v>
      </c>
      <c r="L3" s="103">
        <v>228</v>
      </c>
      <c r="M3" s="103">
        <v>135</v>
      </c>
      <c r="X3" s="3"/>
      <c r="Y3" s="3"/>
      <c r="Z3" s="3"/>
      <c r="AA3" s="3"/>
      <c r="AB3" s="3"/>
      <c r="AC3" s="36" t="s">
        <v>12</v>
      </c>
      <c r="AD3" s="3">
        <v>277</v>
      </c>
      <c r="AE3" s="50">
        <v>135.30000000000001</v>
      </c>
      <c r="AF3" s="3">
        <v>302</v>
      </c>
      <c r="AG3" s="50">
        <v>133.9</v>
      </c>
      <c r="AM3" s="3"/>
      <c r="AN3" s="3" t="s">
        <v>212</v>
      </c>
      <c r="AO3" s="3" t="s">
        <v>211</v>
      </c>
      <c r="AP3" s="3" t="s">
        <v>217</v>
      </c>
    </row>
    <row r="4" spans="1:44" x14ac:dyDescent="0.3">
      <c r="B4" s="4" t="s">
        <v>13</v>
      </c>
      <c r="C4" t="s">
        <v>104</v>
      </c>
      <c r="D4" s="26" t="s">
        <v>223</v>
      </c>
      <c r="E4" s="3">
        <v>150</v>
      </c>
      <c r="F4" s="3">
        <v>292</v>
      </c>
      <c r="G4" s="3">
        <v>141</v>
      </c>
      <c r="H4" s="3">
        <v>282</v>
      </c>
      <c r="I4" s="104" t="s">
        <v>312</v>
      </c>
      <c r="J4" s="105">
        <v>184</v>
      </c>
      <c r="K4" s="105">
        <v>159</v>
      </c>
      <c r="L4" s="105">
        <v>164</v>
      </c>
      <c r="M4" s="105">
        <v>150</v>
      </c>
      <c r="S4" s="3"/>
      <c r="T4" s="85" t="s">
        <v>304</v>
      </c>
      <c r="U4" s="85"/>
      <c r="V4" s="84"/>
      <c r="W4" s="84"/>
      <c r="X4" s="31" t="s">
        <v>196</v>
      </c>
      <c r="Y4" s="3">
        <v>490</v>
      </c>
      <c r="Z4" s="3">
        <v>243</v>
      </c>
      <c r="AA4" s="3">
        <v>559</v>
      </c>
      <c r="AB4" s="3">
        <v>238</v>
      </c>
      <c r="AC4" s="36" t="s">
        <v>13</v>
      </c>
      <c r="AD4" s="3">
        <v>168</v>
      </c>
      <c r="AE4" s="50">
        <v>175.4</v>
      </c>
      <c r="AF4" s="3">
        <v>179</v>
      </c>
      <c r="AG4" s="50">
        <v>155.1</v>
      </c>
      <c r="AM4" s="39" t="s">
        <v>214</v>
      </c>
      <c r="AN4" s="3">
        <v>1503</v>
      </c>
      <c r="AO4" s="50">
        <v>185.24</v>
      </c>
      <c r="AP4" s="163">
        <v>176.36</v>
      </c>
      <c r="AQ4" s="6"/>
      <c r="AR4" s="6"/>
    </row>
    <row r="5" spans="1:44" x14ac:dyDescent="0.3">
      <c r="B5" s="4" t="s">
        <v>14</v>
      </c>
      <c r="C5" t="s">
        <v>105</v>
      </c>
      <c r="D5" s="26" t="s">
        <v>224</v>
      </c>
      <c r="E5" s="3">
        <v>134</v>
      </c>
      <c r="F5" s="3">
        <v>304</v>
      </c>
      <c r="G5" s="3">
        <v>135</v>
      </c>
      <c r="H5" s="3">
        <v>264</v>
      </c>
      <c r="S5" s="85" t="s">
        <v>302</v>
      </c>
      <c r="T5" s="3">
        <v>636</v>
      </c>
      <c r="U5" s="3">
        <v>183</v>
      </c>
      <c r="X5" s="32" t="s">
        <v>198</v>
      </c>
      <c r="Y5" s="33">
        <v>476</v>
      </c>
      <c r="Z5" s="33">
        <v>294</v>
      </c>
      <c r="AA5" s="33">
        <v>574</v>
      </c>
      <c r="AB5" s="33">
        <v>252</v>
      </c>
      <c r="AC5" s="36" t="s">
        <v>14</v>
      </c>
      <c r="AD5" s="3">
        <v>93</v>
      </c>
      <c r="AE5" s="50">
        <v>181.9</v>
      </c>
      <c r="AF5" s="3">
        <v>89</v>
      </c>
      <c r="AG5" s="50">
        <v>148.69999999999999</v>
      </c>
      <c r="AM5" s="40" t="s">
        <v>215</v>
      </c>
      <c r="AN5" s="3">
        <v>1620</v>
      </c>
      <c r="AO5" s="50">
        <v>202.92</v>
      </c>
      <c r="AP5" s="163"/>
      <c r="AQ5" s="6"/>
      <c r="AR5" s="6"/>
    </row>
    <row r="6" spans="1:44" x14ac:dyDescent="0.3">
      <c r="B6" s="4" t="s">
        <v>45</v>
      </c>
      <c r="C6" s="183" t="s">
        <v>106</v>
      </c>
      <c r="D6" s="26" t="s">
        <v>225</v>
      </c>
      <c r="E6" s="3">
        <v>117</v>
      </c>
      <c r="F6" s="3">
        <v>311</v>
      </c>
      <c r="G6" s="3">
        <v>123</v>
      </c>
      <c r="H6" s="3">
        <v>242</v>
      </c>
      <c r="S6" s="85" t="s">
        <v>303</v>
      </c>
      <c r="T6" s="3">
        <v>687</v>
      </c>
      <c r="U6" s="3">
        <v>196</v>
      </c>
      <c r="X6" s="32" t="s">
        <v>197</v>
      </c>
      <c r="Y6" s="3">
        <v>423</v>
      </c>
      <c r="Z6" s="3">
        <v>303</v>
      </c>
      <c r="AA6" s="3">
        <v>577</v>
      </c>
      <c r="AB6" s="3">
        <v>260</v>
      </c>
      <c r="AC6" s="36" t="s">
        <v>15</v>
      </c>
      <c r="AD6" s="3">
        <v>80</v>
      </c>
      <c r="AE6" s="50">
        <v>201.1</v>
      </c>
      <c r="AF6" s="3">
        <v>117</v>
      </c>
      <c r="AG6" s="50">
        <v>161.9</v>
      </c>
      <c r="AM6" s="3" t="s">
        <v>216</v>
      </c>
      <c r="AN6" s="3">
        <v>1500</v>
      </c>
      <c r="AO6" s="50">
        <v>138.78</v>
      </c>
      <c r="AP6" s="163"/>
      <c r="AQ6" s="43"/>
      <c r="AR6" s="43"/>
    </row>
    <row r="7" spans="1:44" x14ac:dyDescent="0.3">
      <c r="B7" s="4"/>
      <c r="C7" s="183"/>
      <c r="D7" s="26"/>
      <c r="E7" s="3"/>
      <c r="F7" s="3"/>
      <c r="G7" s="3"/>
      <c r="H7" s="3"/>
      <c r="X7" s="38"/>
      <c r="Y7" s="3"/>
      <c r="Z7" s="3"/>
      <c r="AA7" s="3"/>
      <c r="AB7" s="3"/>
      <c r="AC7" s="36"/>
      <c r="AD7" s="3"/>
      <c r="AE7" s="50"/>
      <c r="AF7" s="3"/>
      <c r="AG7" s="50"/>
      <c r="AM7" s="3"/>
      <c r="AN7" s="3" t="s">
        <v>212</v>
      </c>
      <c r="AO7" s="3" t="s">
        <v>211</v>
      </c>
      <c r="AP7" s="3"/>
    </row>
    <row r="8" spans="1:44" x14ac:dyDescent="0.3">
      <c r="C8" s="183"/>
      <c r="D8" s="26" t="s">
        <v>226</v>
      </c>
      <c r="E8" s="3">
        <v>170</v>
      </c>
      <c r="F8" s="3">
        <v>350</v>
      </c>
      <c r="G8" s="3">
        <v>176</v>
      </c>
      <c r="H8" s="3">
        <v>305</v>
      </c>
      <c r="I8" s="3" t="s">
        <v>16</v>
      </c>
      <c r="J8" s="3">
        <v>47</v>
      </c>
      <c r="K8" s="3">
        <v>263</v>
      </c>
      <c r="L8" s="3">
        <v>52</v>
      </c>
      <c r="M8" s="3">
        <v>225</v>
      </c>
      <c r="N8" s="152" t="s">
        <v>191</v>
      </c>
      <c r="O8" s="152">
        <v>131</v>
      </c>
      <c r="P8" s="152">
        <v>343</v>
      </c>
      <c r="Q8" s="152">
        <v>119</v>
      </c>
      <c r="R8" s="152">
        <v>270</v>
      </c>
      <c r="S8" s="152" t="s">
        <v>200</v>
      </c>
      <c r="T8" s="152">
        <v>138</v>
      </c>
      <c r="U8" s="152">
        <v>314</v>
      </c>
      <c r="V8" s="152">
        <v>143</v>
      </c>
      <c r="W8" s="152">
        <v>219</v>
      </c>
      <c r="X8" s="152" t="s">
        <v>191</v>
      </c>
      <c r="Y8" s="152">
        <v>132</v>
      </c>
      <c r="Z8" s="152">
        <v>244</v>
      </c>
      <c r="AA8" s="152">
        <v>202</v>
      </c>
      <c r="AB8" s="152">
        <v>223</v>
      </c>
      <c r="AC8" s="36" t="s">
        <v>16</v>
      </c>
      <c r="AD8" s="3">
        <v>135</v>
      </c>
      <c r="AE8" s="50">
        <v>218.5</v>
      </c>
      <c r="AF8" s="3">
        <v>192</v>
      </c>
      <c r="AG8" s="50">
        <v>158.69999999999999</v>
      </c>
      <c r="AH8" s="152" t="s">
        <v>207</v>
      </c>
      <c r="AI8" s="159">
        <v>164</v>
      </c>
      <c r="AJ8" s="167">
        <v>234.6</v>
      </c>
      <c r="AK8" s="159">
        <v>160</v>
      </c>
      <c r="AL8" s="166">
        <v>193.2</v>
      </c>
      <c r="AM8" s="152" t="s">
        <v>207</v>
      </c>
      <c r="AN8" s="152">
        <v>772</v>
      </c>
      <c r="AO8" s="163">
        <v>350.4</v>
      </c>
    </row>
    <row r="9" spans="1:44" x14ac:dyDescent="0.3">
      <c r="C9" s="183"/>
      <c r="D9" s="164" t="s">
        <v>218</v>
      </c>
      <c r="E9" s="152">
        <v>190</v>
      </c>
      <c r="F9" s="152">
        <v>381</v>
      </c>
      <c r="G9" s="152">
        <v>185</v>
      </c>
      <c r="H9" s="152">
        <v>321</v>
      </c>
      <c r="I9" s="152" t="s">
        <v>181</v>
      </c>
      <c r="J9" s="152">
        <v>221</v>
      </c>
      <c r="K9" s="152">
        <v>263</v>
      </c>
      <c r="L9" s="152">
        <v>259</v>
      </c>
      <c r="M9" s="152">
        <v>224</v>
      </c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36" t="s">
        <v>17</v>
      </c>
      <c r="AD9" s="3">
        <v>77</v>
      </c>
      <c r="AE9" s="50">
        <v>210</v>
      </c>
      <c r="AF9" s="3">
        <v>137</v>
      </c>
      <c r="AG9" s="50">
        <v>178.2</v>
      </c>
      <c r="AH9" s="152"/>
      <c r="AI9" s="159"/>
      <c r="AJ9" s="167"/>
      <c r="AK9" s="159"/>
      <c r="AL9" s="166"/>
      <c r="AM9" s="152"/>
      <c r="AN9" s="152"/>
      <c r="AO9" s="163"/>
    </row>
    <row r="10" spans="1:44" x14ac:dyDescent="0.3">
      <c r="C10" s="183"/>
      <c r="D10" s="164"/>
      <c r="E10" s="152"/>
      <c r="F10" s="152"/>
      <c r="G10" s="152"/>
      <c r="H10" s="152"/>
      <c r="I10" s="152"/>
      <c r="J10" s="152"/>
      <c r="K10" s="152"/>
      <c r="L10" s="152"/>
      <c r="M10" s="152"/>
      <c r="N10" s="152" t="s">
        <v>248</v>
      </c>
      <c r="O10" s="152">
        <v>350</v>
      </c>
      <c r="P10" s="152">
        <v>309</v>
      </c>
      <c r="Q10" s="152">
        <v>394</v>
      </c>
      <c r="R10" s="152">
        <v>259</v>
      </c>
      <c r="S10" s="152" t="s">
        <v>201</v>
      </c>
      <c r="T10" s="152">
        <v>136</v>
      </c>
      <c r="U10" s="152">
        <v>295</v>
      </c>
      <c r="V10" s="152">
        <v>169</v>
      </c>
      <c r="W10" s="152">
        <v>247</v>
      </c>
      <c r="X10" s="152" t="s">
        <v>192</v>
      </c>
      <c r="Y10" s="152">
        <v>183</v>
      </c>
      <c r="Z10" s="152">
        <v>263</v>
      </c>
      <c r="AA10" s="152">
        <v>247</v>
      </c>
      <c r="AB10" s="152">
        <v>247</v>
      </c>
      <c r="AC10" s="36" t="s">
        <v>18</v>
      </c>
      <c r="AD10" s="3">
        <v>85</v>
      </c>
      <c r="AE10" s="50">
        <v>208.6</v>
      </c>
      <c r="AF10" s="3">
        <v>158</v>
      </c>
      <c r="AG10" s="50">
        <v>174.2</v>
      </c>
      <c r="AH10" s="152"/>
      <c r="AI10" s="159"/>
      <c r="AJ10" s="167"/>
      <c r="AK10" s="159"/>
      <c r="AL10" s="166"/>
      <c r="AM10" s="152"/>
      <c r="AN10" s="152"/>
      <c r="AO10" s="163"/>
    </row>
    <row r="11" spans="1:44" x14ac:dyDescent="0.3">
      <c r="C11" s="183"/>
      <c r="D11" s="164" t="s">
        <v>219</v>
      </c>
      <c r="E11" s="152">
        <v>253</v>
      </c>
      <c r="F11" s="152">
        <v>368</v>
      </c>
      <c r="G11" s="152">
        <v>289</v>
      </c>
      <c r="H11" s="152">
        <v>340</v>
      </c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36" t="s">
        <v>19</v>
      </c>
      <c r="AD11" s="3">
        <v>84</v>
      </c>
      <c r="AE11" s="50">
        <v>202.6</v>
      </c>
      <c r="AF11" s="3">
        <v>160</v>
      </c>
      <c r="AG11" s="50">
        <v>172.3</v>
      </c>
      <c r="AH11" s="152" t="s">
        <v>208</v>
      </c>
      <c r="AI11" s="159">
        <v>157</v>
      </c>
      <c r="AJ11" s="167">
        <v>255</v>
      </c>
      <c r="AK11" s="159">
        <v>181</v>
      </c>
      <c r="AL11" s="166">
        <v>230.6</v>
      </c>
      <c r="AM11" s="158" t="s">
        <v>208</v>
      </c>
      <c r="AN11" s="152">
        <v>692</v>
      </c>
      <c r="AO11" s="163">
        <v>459.1</v>
      </c>
    </row>
    <row r="12" spans="1:44" x14ac:dyDescent="0.3">
      <c r="C12" s="183"/>
      <c r="D12" s="164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 t="s">
        <v>202</v>
      </c>
      <c r="T12" s="152">
        <v>179</v>
      </c>
      <c r="U12" s="152">
        <v>257</v>
      </c>
      <c r="V12" s="152">
        <v>256</v>
      </c>
      <c r="W12" s="152">
        <v>231</v>
      </c>
      <c r="X12" s="152"/>
      <c r="Y12" s="152"/>
      <c r="Z12" s="152"/>
      <c r="AA12" s="152"/>
      <c r="AB12" s="152"/>
      <c r="AC12" s="36" t="s">
        <v>20</v>
      </c>
      <c r="AD12" s="3">
        <v>69</v>
      </c>
      <c r="AE12" s="50">
        <v>194.2</v>
      </c>
      <c r="AF12" s="3">
        <v>167</v>
      </c>
      <c r="AG12" s="50">
        <v>166.5</v>
      </c>
      <c r="AH12" s="152"/>
      <c r="AI12" s="159"/>
      <c r="AJ12" s="167"/>
      <c r="AK12" s="159"/>
      <c r="AL12" s="166"/>
      <c r="AM12" s="158"/>
      <c r="AN12" s="152"/>
      <c r="AO12" s="163"/>
    </row>
    <row r="13" spans="1:44" x14ac:dyDescent="0.3">
      <c r="C13" s="183"/>
      <c r="D13" s="164" t="s">
        <v>220</v>
      </c>
      <c r="E13" s="152">
        <v>297</v>
      </c>
      <c r="F13" s="152">
        <v>377</v>
      </c>
      <c r="G13" s="152">
        <v>318</v>
      </c>
      <c r="H13" s="152">
        <v>331</v>
      </c>
      <c r="I13" s="152" t="s">
        <v>182</v>
      </c>
      <c r="J13" s="152">
        <v>308</v>
      </c>
      <c r="K13" s="152">
        <v>244</v>
      </c>
      <c r="L13" s="152">
        <v>317</v>
      </c>
      <c r="M13" s="152">
        <v>222</v>
      </c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 t="s">
        <v>182</v>
      </c>
      <c r="Y13" s="152">
        <v>308</v>
      </c>
      <c r="Z13" s="152">
        <v>271</v>
      </c>
      <c r="AA13" s="152">
        <v>358</v>
      </c>
      <c r="AB13" s="152">
        <v>263</v>
      </c>
      <c r="AC13" s="36" t="s">
        <v>21</v>
      </c>
      <c r="AD13" s="3">
        <v>67</v>
      </c>
      <c r="AE13" s="50">
        <v>196.1</v>
      </c>
      <c r="AF13" s="3">
        <v>168</v>
      </c>
      <c r="AG13" s="50">
        <v>164</v>
      </c>
      <c r="AH13" s="152"/>
      <c r="AI13" s="159"/>
      <c r="AJ13" s="167"/>
      <c r="AK13" s="159"/>
      <c r="AL13" s="166"/>
      <c r="AM13" s="158"/>
      <c r="AN13" s="152"/>
      <c r="AO13" s="163"/>
    </row>
    <row r="14" spans="1:44" x14ac:dyDescent="0.3">
      <c r="C14" s="183"/>
      <c r="D14" s="164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 t="s">
        <v>203</v>
      </c>
      <c r="T14" s="152">
        <v>192</v>
      </c>
      <c r="U14" s="152">
        <v>275</v>
      </c>
      <c r="V14" s="152">
        <v>193</v>
      </c>
      <c r="W14" s="152">
        <v>233</v>
      </c>
      <c r="X14" s="152"/>
      <c r="Y14" s="152"/>
      <c r="Z14" s="152"/>
      <c r="AA14" s="152"/>
      <c r="AB14" s="152"/>
      <c r="AC14" s="36" t="s">
        <v>22</v>
      </c>
      <c r="AD14" s="3">
        <v>73</v>
      </c>
      <c r="AE14" s="50">
        <v>204.6</v>
      </c>
      <c r="AF14" s="3">
        <v>136</v>
      </c>
      <c r="AG14" s="50">
        <v>174.5</v>
      </c>
      <c r="AH14" s="158" t="s">
        <v>209</v>
      </c>
      <c r="AI14" s="159">
        <v>149</v>
      </c>
      <c r="AJ14" s="167">
        <v>240.7</v>
      </c>
      <c r="AK14" s="159">
        <v>200</v>
      </c>
      <c r="AL14" s="166">
        <v>221.2</v>
      </c>
      <c r="AM14" s="152" t="s">
        <v>209</v>
      </c>
      <c r="AN14" s="152">
        <v>749</v>
      </c>
      <c r="AO14" s="163">
        <v>668.8</v>
      </c>
    </row>
    <row r="15" spans="1:44" x14ac:dyDescent="0.3">
      <c r="C15" s="183"/>
      <c r="D15" s="164" t="s">
        <v>221</v>
      </c>
      <c r="E15" s="152">
        <v>292</v>
      </c>
      <c r="F15" s="152">
        <v>375</v>
      </c>
      <c r="G15" s="152">
        <v>322</v>
      </c>
      <c r="H15" s="152">
        <v>331</v>
      </c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36" t="s">
        <v>23</v>
      </c>
      <c r="AD15" s="3">
        <v>75</v>
      </c>
      <c r="AE15" s="50">
        <v>185.7</v>
      </c>
      <c r="AF15" s="3">
        <v>160</v>
      </c>
      <c r="AG15" s="50">
        <v>172.7</v>
      </c>
      <c r="AH15" s="158"/>
      <c r="AI15" s="159"/>
      <c r="AJ15" s="167"/>
      <c r="AK15" s="159"/>
      <c r="AL15" s="166"/>
      <c r="AM15" s="152"/>
      <c r="AN15" s="152"/>
      <c r="AO15" s="163"/>
    </row>
    <row r="16" spans="1:44" x14ac:dyDescent="0.3">
      <c r="C16" s="183"/>
      <c r="D16" s="164"/>
      <c r="E16" s="152"/>
      <c r="F16" s="152"/>
      <c r="G16" s="152"/>
      <c r="H16" s="152"/>
      <c r="I16" s="152"/>
      <c r="J16" s="152"/>
      <c r="K16" s="152"/>
      <c r="L16" s="152"/>
      <c r="M16" s="152"/>
      <c r="N16" s="152" t="s">
        <v>249</v>
      </c>
      <c r="O16" s="152">
        <v>151</v>
      </c>
      <c r="P16" s="152">
        <v>258</v>
      </c>
      <c r="Q16" s="152">
        <v>167</v>
      </c>
      <c r="R16" s="152">
        <v>209</v>
      </c>
      <c r="S16" s="152" t="s">
        <v>204</v>
      </c>
      <c r="T16" s="152">
        <v>217</v>
      </c>
      <c r="U16" s="152">
        <v>269</v>
      </c>
      <c r="V16" s="152">
        <v>164</v>
      </c>
      <c r="W16" s="152">
        <v>224</v>
      </c>
      <c r="X16" s="152"/>
      <c r="Y16" s="152"/>
      <c r="Z16" s="152"/>
      <c r="AA16" s="152"/>
      <c r="AB16" s="152"/>
      <c r="AC16" s="36" t="s">
        <v>24</v>
      </c>
      <c r="AD16" s="3">
        <v>85</v>
      </c>
      <c r="AE16" s="50">
        <v>190.9</v>
      </c>
      <c r="AF16" s="3">
        <v>187</v>
      </c>
      <c r="AG16" s="50">
        <v>151.9</v>
      </c>
      <c r="AH16" s="158"/>
      <c r="AI16" s="159"/>
      <c r="AJ16" s="167"/>
      <c r="AK16" s="159"/>
      <c r="AL16" s="166"/>
      <c r="AM16" s="152"/>
      <c r="AN16" s="152"/>
      <c r="AO16" s="163"/>
    </row>
    <row r="17" spans="1:45" x14ac:dyDescent="0.3">
      <c r="C17" s="183"/>
      <c r="D17" s="164" t="s">
        <v>210</v>
      </c>
      <c r="E17" s="152">
        <v>262</v>
      </c>
      <c r="F17" s="152">
        <v>362</v>
      </c>
      <c r="G17" s="152">
        <v>262</v>
      </c>
      <c r="H17" s="152">
        <v>334</v>
      </c>
      <c r="I17" s="152" t="s">
        <v>183</v>
      </c>
      <c r="J17" s="152">
        <v>204</v>
      </c>
      <c r="K17" s="152">
        <v>213</v>
      </c>
      <c r="L17" s="152">
        <v>247</v>
      </c>
      <c r="M17" s="152">
        <v>213</v>
      </c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 t="s">
        <v>193</v>
      </c>
      <c r="Y17" s="152">
        <v>169</v>
      </c>
      <c r="Z17" s="152">
        <v>279</v>
      </c>
      <c r="AA17" s="152">
        <v>198</v>
      </c>
      <c r="AB17" s="152">
        <v>275</v>
      </c>
      <c r="AC17" s="36" t="s">
        <v>25</v>
      </c>
      <c r="AD17" s="3">
        <v>83</v>
      </c>
      <c r="AE17" s="50">
        <v>172.5</v>
      </c>
      <c r="AF17" s="3">
        <v>194</v>
      </c>
      <c r="AG17" s="50">
        <v>155.6</v>
      </c>
      <c r="AM17" s="152" t="s">
        <v>210</v>
      </c>
      <c r="AN17" s="152">
        <v>300</v>
      </c>
      <c r="AO17" s="163">
        <v>400.9</v>
      </c>
    </row>
    <row r="18" spans="1:45" x14ac:dyDescent="0.3">
      <c r="C18" s="183"/>
      <c r="D18" s="164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3"/>
      <c r="T18" s="3"/>
      <c r="U18" s="3"/>
      <c r="V18" s="3"/>
      <c r="W18" s="3"/>
      <c r="X18" s="152"/>
      <c r="Y18" s="152"/>
      <c r="Z18" s="152"/>
      <c r="AA18" s="152"/>
      <c r="AB18" s="152"/>
      <c r="AC18" s="36" t="s">
        <v>26</v>
      </c>
      <c r="AD18" s="3">
        <v>74</v>
      </c>
      <c r="AE18" s="50">
        <v>181.9</v>
      </c>
      <c r="AF18" s="3">
        <v>147</v>
      </c>
      <c r="AG18" s="50">
        <v>143.19999999999999</v>
      </c>
      <c r="AM18" s="152"/>
      <c r="AN18" s="152"/>
      <c r="AO18" s="163"/>
    </row>
    <row r="19" spans="1:45" x14ac:dyDescent="0.3">
      <c r="A19" s="53" t="s">
        <v>34</v>
      </c>
      <c r="B19" s="53"/>
      <c r="C19" s="16"/>
      <c r="D19" s="56"/>
      <c r="E19" s="56">
        <v>1464</v>
      </c>
      <c r="F19" s="56">
        <v>370</v>
      </c>
      <c r="G19" s="56">
        <v>1552</v>
      </c>
      <c r="H19" s="56">
        <v>329</v>
      </c>
      <c r="I19" s="56"/>
      <c r="J19" s="56"/>
      <c r="K19" s="56">
        <v>247</v>
      </c>
      <c r="L19" s="56"/>
      <c r="M19" s="56">
        <v>222</v>
      </c>
      <c r="N19" s="56"/>
      <c r="O19" s="59">
        <v>632</v>
      </c>
      <c r="P19" s="56">
        <v>304</v>
      </c>
      <c r="Q19" s="59">
        <v>680</v>
      </c>
      <c r="R19" s="56">
        <v>248</v>
      </c>
      <c r="S19" s="56"/>
      <c r="T19" s="56">
        <v>862</v>
      </c>
      <c r="U19" s="56">
        <v>279</v>
      </c>
      <c r="V19" s="56">
        <v>925</v>
      </c>
      <c r="W19" s="56">
        <v>231</v>
      </c>
      <c r="X19" s="56"/>
      <c r="Y19" s="56">
        <v>792</v>
      </c>
      <c r="Z19" s="56">
        <v>266</v>
      </c>
      <c r="AA19" s="56">
        <v>1005</v>
      </c>
      <c r="AB19" s="56">
        <v>253</v>
      </c>
      <c r="AC19" s="56"/>
      <c r="AD19" s="56">
        <f>SUM(AD8:AD18)</f>
        <v>907</v>
      </c>
      <c r="AE19" s="63">
        <f>(AD8*AE8+AD9*AE9+AD10*AE10+AD11*AE11+AD12*AE12+AD13*AE13+AD14*AE14+AD15*AE15+AD16*AE16+AD17*AE17+AD18*AE18)/SUM(AD8:AD18)</f>
        <v>198.26163175303199</v>
      </c>
      <c r="AF19" s="56">
        <f>SUM(AF8:AF18)</f>
        <v>1806</v>
      </c>
      <c r="AG19" s="63">
        <f>(AF8*AG8+AF9*AG9+AF10*AG10+AF11*AG11+AF12*AG12+AF13*AG13+AF14*AG14+AF15*AG15+AF16*AG16+AF17*AG17+AF18*AG18)/SUM(AF8:AF18)</f>
        <v>164.0858250276855</v>
      </c>
      <c r="AH19" s="16"/>
      <c r="AI19" s="16"/>
      <c r="AJ19" s="52">
        <v>243.2</v>
      </c>
      <c r="AK19" s="52"/>
      <c r="AL19" s="52">
        <v>216.3</v>
      </c>
      <c r="AM19" s="56"/>
      <c r="AN19" s="56">
        <v>1044</v>
      </c>
      <c r="AO19" s="63">
        <v>643.1</v>
      </c>
      <c r="AP19" s="16">
        <v>1469</v>
      </c>
      <c r="AQ19" s="52">
        <v>366.3</v>
      </c>
      <c r="AR19" s="16" t="s">
        <v>213</v>
      </c>
      <c r="AS19" s="52">
        <v>481.3</v>
      </c>
    </row>
    <row r="20" spans="1:45" s="12" customFormat="1" x14ac:dyDescent="0.3">
      <c r="F20" s="43"/>
      <c r="H20" s="43"/>
      <c r="M20" s="8"/>
      <c r="P20" s="43"/>
      <c r="Q20" s="43"/>
      <c r="R20" s="43"/>
      <c r="U20" s="43"/>
      <c r="W20" s="43"/>
      <c r="Z20" s="43"/>
      <c r="AB20" s="43"/>
      <c r="AJ20" s="43"/>
      <c r="AK20" s="43"/>
      <c r="AL20" s="43"/>
      <c r="AS20" s="8"/>
    </row>
    <row r="21" spans="1:45" x14ac:dyDescent="0.3">
      <c r="A21" s="68" t="s">
        <v>101</v>
      </c>
      <c r="B21" s="3"/>
      <c r="C21" s="3"/>
      <c r="D21" s="152" t="s">
        <v>1</v>
      </c>
      <c r="E21" s="152"/>
      <c r="F21" s="152"/>
      <c r="G21" s="152"/>
      <c r="H21" s="152"/>
      <c r="I21" s="152" t="s">
        <v>2</v>
      </c>
      <c r="J21" s="152"/>
      <c r="K21" s="152"/>
      <c r="L21" s="152"/>
      <c r="M21" s="152"/>
      <c r="N21" s="152" t="s">
        <v>3</v>
      </c>
      <c r="O21" s="152"/>
      <c r="P21" s="152"/>
      <c r="Q21" s="152"/>
      <c r="R21" s="152"/>
      <c r="S21" s="152" t="s">
        <v>4</v>
      </c>
      <c r="T21" s="152"/>
      <c r="U21" s="152"/>
      <c r="V21" s="152"/>
      <c r="W21" s="152"/>
      <c r="X21" s="152" t="s">
        <v>5</v>
      </c>
      <c r="Y21" s="152"/>
      <c r="Z21" s="152"/>
      <c r="AA21" s="152"/>
      <c r="AB21" s="152"/>
      <c r="AC21" s="152" t="s">
        <v>6</v>
      </c>
      <c r="AD21" s="152"/>
      <c r="AE21" s="152"/>
      <c r="AF21" s="152"/>
      <c r="AG21" s="152"/>
      <c r="AH21" s="152" t="s">
        <v>7</v>
      </c>
      <c r="AI21" s="152"/>
      <c r="AJ21" s="152"/>
      <c r="AK21" s="152"/>
      <c r="AL21" s="152"/>
      <c r="AM21" s="152" t="s">
        <v>8</v>
      </c>
      <c r="AN21" s="152"/>
      <c r="AO21" s="152"/>
      <c r="AP21" s="152"/>
      <c r="AQ21" s="152"/>
      <c r="AR21" s="12"/>
      <c r="AS21" s="8"/>
    </row>
    <row r="22" spans="1:45" x14ac:dyDescent="0.3">
      <c r="A22" s="3"/>
      <c r="B22" s="3"/>
      <c r="C22" s="3"/>
      <c r="D22" s="3" t="s">
        <v>37</v>
      </c>
      <c r="E22" s="3" t="s">
        <v>11</v>
      </c>
      <c r="F22" s="3" t="s">
        <v>27</v>
      </c>
      <c r="G22" s="3" t="s">
        <v>11</v>
      </c>
      <c r="H22" s="3" t="s">
        <v>28</v>
      </c>
      <c r="I22" s="3" t="s">
        <v>37</v>
      </c>
      <c r="J22" s="3" t="s">
        <v>11</v>
      </c>
      <c r="K22" s="3" t="s">
        <v>27</v>
      </c>
      <c r="L22" s="3" t="s">
        <v>11</v>
      </c>
      <c r="M22" s="3" t="s">
        <v>28</v>
      </c>
      <c r="N22" s="3" t="s">
        <v>37</v>
      </c>
      <c r="O22" s="3" t="s">
        <v>11</v>
      </c>
      <c r="P22" s="3" t="s">
        <v>27</v>
      </c>
      <c r="Q22" s="3" t="s">
        <v>11</v>
      </c>
      <c r="R22" s="3" t="s">
        <v>28</v>
      </c>
      <c r="S22" s="3" t="s">
        <v>37</v>
      </c>
      <c r="T22" s="3" t="s">
        <v>11</v>
      </c>
      <c r="U22" s="3" t="s">
        <v>27</v>
      </c>
      <c r="V22" s="3" t="s">
        <v>11</v>
      </c>
      <c r="W22" s="3" t="s">
        <v>28</v>
      </c>
      <c r="X22" s="3" t="s">
        <v>37</v>
      </c>
      <c r="Y22" s="3" t="s">
        <v>11</v>
      </c>
      <c r="Z22" s="3" t="s">
        <v>27</v>
      </c>
      <c r="AA22" s="3" t="s">
        <v>11</v>
      </c>
      <c r="AB22" s="3" t="s">
        <v>28</v>
      </c>
      <c r="AC22" s="55" t="s">
        <v>37</v>
      </c>
      <c r="AD22" s="55" t="s">
        <v>11</v>
      </c>
      <c r="AE22" s="55" t="s">
        <v>27</v>
      </c>
      <c r="AF22" s="55" t="s">
        <v>11</v>
      </c>
      <c r="AG22" s="55" t="s">
        <v>28</v>
      </c>
      <c r="AH22" s="3" t="s">
        <v>37</v>
      </c>
      <c r="AI22" s="3" t="s">
        <v>11</v>
      </c>
      <c r="AJ22" s="3" t="s">
        <v>27</v>
      </c>
      <c r="AK22" s="3" t="s">
        <v>11</v>
      </c>
      <c r="AL22" s="3" t="s">
        <v>28</v>
      </c>
      <c r="AM22" s="55" t="s">
        <v>37</v>
      </c>
      <c r="AN22" s="55" t="s">
        <v>11</v>
      </c>
      <c r="AO22" s="55" t="s">
        <v>27</v>
      </c>
      <c r="AP22" s="55" t="s">
        <v>11</v>
      </c>
      <c r="AQ22" s="3" t="s">
        <v>28</v>
      </c>
    </row>
    <row r="23" spans="1:45" x14ac:dyDescent="0.3">
      <c r="I23" s="102" t="s">
        <v>311</v>
      </c>
      <c r="J23" s="103">
        <v>239</v>
      </c>
      <c r="K23" s="103">
        <v>25</v>
      </c>
      <c r="L23" s="103">
        <v>228</v>
      </c>
      <c r="M23" s="103">
        <v>26</v>
      </c>
      <c r="AC23" s="36" t="s">
        <v>12</v>
      </c>
      <c r="AD23" s="3">
        <v>277</v>
      </c>
      <c r="AE23" s="37">
        <f>AE3/Energy!AC3</f>
        <v>22.625418060200669</v>
      </c>
      <c r="AF23" s="3">
        <v>302</v>
      </c>
      <c r="AG23" s="37">
        <f>AG3/Energy!AE3</f>
        <v>23.847688252475603</v>
      </c>
      <c r="AM23" s="3"/>
      <c r="AN23" s="3" t="s">
        <v>212</v>
      </c>
      <c r="AO23" s="3" t="s">
        <v>211</v>
      </c>
      <c r="AP23" s="3" t="s">
        <v>217</v>
      </c>
    </row>
    <row r="24" spans="1:45" x14ac:dyDescent="0.3">
      <c r="I24" s="104" t="s">
        <v>312</v>
      </c>
      <c r="J24" s="105">
        <v>184</v>
      </c>
      <c r="K24" s="105">
        <v>25</v>
      </c>
      <c r="L24" s="105">
        <v>164</v>
      </c>
      <c r="M24" s="105">
        <v>25</v>
      </c>
      <c r="AC24" s="36" t="s">
        <v>13</v>
      </c>
      <c r="AD24" s="3">
        <v>168</v>
      </c>
      <c r="AE24" s="37">
        <f>AE4/Energy!AC4</f>
        <v>22.95901671531605</v>
      </c>
      <c r="AF24" s="3">
        <v>179</v>
      </c>
      <c r="AG24" s="37">
        <f>AG4/Energy!AE4</f>
        <v>23.04674730304021</v>
      </c>
      <c r="AM24" s="39" t="s">
        <v>214</v>
      </c>
      <c r="AN24" s="3">
        <v>1503</v>
      </c>
      <c r="AO24" s="37">
        <f>AO4/Energy!AM4</f>
        <v>27.048258742790395</v>
      </c>
      <c r="AP24" s="162">
        <f>AP4/Energy!AN4</f>
        <v>23.150433184562878</v>
      </c>
      <c r="AQ24" s="5"/>
    </row>
    <row r="25" spans="1:45" x14ac:dyDescent="0.3">
      <c r="AC25" s="36" t="s">
        <v>14</v>
      </c>
      <c r="AD25" s="3">
        <v>93</v>
      </c>
      <c r="AE25" s="37">
        <f>AE5/Energy!AC5</f>
        <v>21.852474771744355</v>
      </c>
      <c r="AF25" s="3">
        <v>89</v>
      </c>
      <c r="AG25" s="37">
        <f>AG5/Energy!AE5</f>
        <v>22.221558049524035</v>
      </c>
      <c r="AM25" s="40" t="s">
        <v>215</v>
      </c>
      <c r="AN25" s="3">
        <v>1620</v>
      </c>
      <c r="AO25" s="37">
        <f>AO5/Energy!AM5</f>
        <v>26.40605887098873</v>
      </c>
      <c r="AP25" s="162"/>
      <c r="AQ25" s="5"/>
    </row>
    <row r="26" spans="1:45" x14ac:dyDescent="0.3">
      <c r="AC26" s="36" t="s">
        <v>15</v>
      </c>
      <c r="AD26" s="3">
        <v>80</v>
      </c>
      <c r="AE26" s="37">
        <f>AE6/Energy!AC6</f>
        <v>21.464632987864103</v>
      </c>
      <c r="AF26" s="3">
        <v>117</v>
      </c>
      <c r="AG26" s="37">
        <f>AG6/Energy!AE6</f>
        <v>24.69418260577774</v>
      </c>
      <c r="AM26" s="3" t="s">
        <v>216</v>
      </c>
      <c r="AN26" s="3">
        <v>1500</v>
      </c>
      <c r="AO26" s="37">
        <f>AO6/Energy!AM6</f>
        <v>16.686305158109896</v>
      </c>
      <c r="AP26" s="162"/>
      <c r="AR26" s="8"/>
    </row>
    <row r="27" spans="1:45" x14ac:dyDescent="0.3">
      <c r="X27" s="12"/>
      <c r="AC27" s="36"/>
      <c r="AD27" s="3"/>
      <c r="AE27" s="37"/>
      <c r="AF27" s="3"/>
      <c r="AG27" s="37"/>
      <c r="AM27" s="3"/>
      <c r="AN27" s="3" t="s">
        <v>212</v>
      </c>
      <c r="AO27" s="3" t="s">
        <v>211</v>
      </c>
      <c r="AP27" s="3"/>
    </row>
    <row r="28" spans="1:45" x14ac:dyDescent="0.3">
      <c r="I28" s="3" t="s">
        <v>16</v>
      </c>
      <c r="J28" s="3">
        <v>47</v>
      </c>
      <c r="K28" s="3">
        <v>25</v>
      </c>
      <c r="L28" s="3">
        <v>52</v>
      </c>
      <c r="M28" s="3">
        <v>33</v>
      </c>
      <c r="N28" s="152" t="s">
        <v>191</v>
      </c>
      <c r="O28" s="152">
        <v>131</v>
      </c>
      <c r="P28" s="163">
        <f>P8/Energy!N8</f>
        <v>31.029491586755924</v>
      </c>
      <c r="Q28" s="152">
        <v>119</v>
      </c>
      <c r="R28" s="163">
        <f>R8/Energy!P8</f>
        <v>33.945184812672871</v>
      </c>
      <c r="S28" s="152" t="s">
        <v>200</v>
      </c>
      <c r="T28" s="152">
        <v>138</v>
      </c>
      <c r="U28" s="162">
        <f>U8/Energy!S8</f>
        <v>24.53125</v>
      </c>
      <c r="V28" s="152">
        <v>143</v>
      </c>
      <c r="W28" s="162">
        <f>W8/Energy!U8</f>
        <v>27.037037037037038</v>
      </c>
      <c r="X28" s="152" t="s">
        <v>191</v>
      </c>
      <c r="Y28" s="152">
        <v>132</v>
      </c>
      <c r="Z28" s="152">
        <v>26.6</v>
      </c>
      <c r="AA28" s="152">
        <v>202</v>
      </c>
      <c r="AB28" s="152">
        <v>29.8</v>
      </c>
      <c r="AC28" s="36" t="s">
        <v>16</v>
      </c>
      <c r="AD28" s="3">
        <v>135</v>
      </c>
      <c r="AE28" s="37">
        <f>AE8/Energy!AC8</f>
        <v>22.484744332506661</v>
      </c>
      <c r="AF28" s="3">
        <v>192</v>
      </c>
      <c r="AG28" s="37">
        <f>AG8/Energy!AE8</f>
        <v>23.412259349413585</v>
      </c>
      <c r="AH28" s="152" t="s">
        <v>207</v>
      </c>
      <c r="AI28" s="159">
        <v>164</v>
      </c>
      <c r="AJ28" s="167">
        <f>AJ8/Energy!AH8</f>
        <v>21.620554367971287</v>
      </c>
      <c r="AK28" s="159">
        <v>160</v>
      </c>
      <c r="AL28" s="167">
        <f>AL8/Energy!AJ8</f>
        <v>25.660410237175505</v>
      </c>
      <c r="AM28" s="152" t="s">
        <v>207</v>
      </c>
      <c r="AN28" s="152">
        <v>772</v>
      </c>
      <c r="AO28" s="162">
        <f>AO8/Energy!AM8</f>
        <v>43.216576221016275</v>
      </c>
    </row>
    <row r="29" spans="1:45" x14ac:dyDescent="0.3">
      <c r="I29" s="152" t="s">
        <v>181</v>
      </c>
      <c r="J29" s="152">
        <v>221</v>
      </c>
      <c r="K29" s="152">
        <v>27</v>
      </c>
      <c r="L29" s="152">
        <v>259</v>
      </c>
      <c r="M29" s="152">
        <v>30</v>
      </c>
      <c r="N29" s="152"/>
      <c r="O29" s="152"/>
      <c r="P29" s="163"/>
      <c r="Q29" s="152"/>
      <c r="R29" s="163"/>
      <c r="S29" s="152"/>
      <c r="T29" s="152"/>
      <c r="U29" s="162"/>
      <c r="V29" s="152"/>
      <c r="W29" s="162"/>
      <c r="X29" s="152"/>
      <c r="Y29" s="152"/>
      <c r="Z29" s="152"/>
      <c r="AA29" s="152"/>
      <c r="AB29" s="152"/>
      <c r="AC29" s="36" t="s">
        <v>17</v>
      </c>
      <c r="AD29" s="3">
        <v>77</v>
      </c>
      <c r="AE29" s="37">
        <f>AE9/Energy!AC9</f>
        <v>22.106193945008208</v>
      </c>
      <c r="AF29" s="3">
        <v>137</v>
      </c>
      <c r="AG29" s="37">
        <f>AG9/Energy!AE9</f>
        <v>23.501173739878141</v>
      </c>
      <c r="AH29" s="152"/>
      <c r="AI29" s="159"/>
      <c r="AJ29" s="167"/>
      <c r="AK29" s="159"/>
      <c r="AL29" s="167"/>
      <c r="AM29" s="152"/>
      <c r="AN29" s="152"/>
      <c r="AO29" s="162"/>
    </row>
    <row r="30" spans="1:45" x14ac:dyDescent="0.3">
      <c r="I30" s="152"/>
      <c r="J30" s="152"/>
      <c r="K30" s="152"/>
      <c r="L30" s="152"/>
      <c r="M30" s="152"/>
      <c r="N30" s="152" t="s">
        <v>248</v>
      </c>
      <c r="O30" s="152">
        <v>350</v>
      </c>
      <c r="P30" s="163">
        <f>P10/Energy!N10</f>
        <v>30.688251067633328</v>
      </c>
      <c r="Q30" s="152">
        <v>394</v>
      </c>
      <c r="R30" s="163">
        <f>R10/Energy!P10</f>
        <v>34.414031357959075</v>
      </c>
      <c r="S30" s="152" t="s">
        <v>201</v>
      </c>
      <c r="T30" s="152">
        <v>136</v>
      </c>
      <c r="U30" s="162">
        <f>U10/Energy!S10</f>
        <v>25.652173913043477</v>
      </c>
      <c r="V30" s="152">
        <v>169</v>
      </c>
      <c r="W30" s="162">
        <f>W10/Energy!U10</f>
        <v>29.404761904761905</v>
      </c>
      <c r="X30" s="152" t="s">
        <v>192</v>
      </c>
      <c r="Y30" s="152">
        <v>183</v>
      </c>
      <c r="Z30" s="152">
        <v>27.4</v>
      </c>
      <c r="AA30" s="152">
        <v>247</v>
      </c>
      <c r="AB30" s="152">
        <v>33.4</v>
      </c>
      <c r="AC30" s="36" t="s">
        <v>18</v>
      </c>
      <c r="AD30" s="3">
        <v>85</v>
      </c>
      <c r="AE30" s="37">
        <f>AE10/Energy!AC10</f>
        <v>24.247073729237137</v>
      </c>
      <c r="AF30" s="3">
        <v>158</v>
      </c>
      <c r="AG30" s="37">
        <f>AG10/Energy!AE10</f>
        <v>23.749795495446364</v>
      </c>
      <c r="AH30" s="152"/>
      <c r="AI30" s="159"/>
      <c r="AJ30" s="167"/>
      <c r="AK30" s="159"/>
      <c r="AL30" s="167"/>
      <c r="AM30" s="152"/>
      <c r="AN30" s="152"/>
      <c r="AO30" s="162"/>
    </row>
    <row r="31" spans="1:45" x14ac:dyDescent="0.3">
      <c r="I31" s="152"/>
      <c r="J31" s="152"/>
      <c r="K31" s="152"/>
      <c r="L31" s="152"/>
      <c r="M31" s="152"/>
      <c r="N31" s="152"/>
      <c r="O31" s="152"/>
      <c r="P31" s="163"/>
      <c r="Q31" s="152"/>
      <c r="R31" s="163"/>
      <c r="S31" s="152"/>
      <c r="T31" s="152"/>
      <c r="U31" s="162"/>
      <c r="V31" s="152"/>
      <c r="W31" s="162"/>
      <c r="X31" s="152"/>
      <c r="Y31" s="152"/>
      <c r="Z31" s="152"/>
      <c r="AA31" s="152"/>
      <c r="AB31" s="152"/>
      <c r="AC31" s="36" t="s">
        <v>19</v>
      </c>
      <c r="AD31" s="3">
        <v>84</v>
      </c>
      <c r="AE31" s="37">
        <f>AE11/Energy!AC11</f>
        <v>21.297620048776388</v>
      </c>
      <c r="AF31" s="3">
        <v>160</v>
      </c>
      <c r="AG31" s="37">
        <f>AG11/Energy!AE11</f>
        <v>23.881134873664227</v>
      </c>
      <c r="AH31" s="152" t="s">
        <v>208</v>
      </c>
      <c r="AI31" s="159">
        <v>157</v>
      </c>
      <c r="AJ31" s="167">
        <f>AJ11/Energy!AH11</f>
        <v>25.770174509558206</v>
      </c>
      <c r="AK31" s="159">
        <v>181</v>
      </c>
      <c r="AL31" s="167">
        <f>AL11/Energy!AJ11</f>
        <v>29.940636002469617</v>
      </c>
      <c r="AM31" s="158" t="s">
        <v>208</v>
      </c>
      <c r="AN31" s="152">
        <v>692</v>
      </c>
      <c r="AO31" s="162">
        <f>AO11/Energy!AM11</f>
        <v>59.116662374452744</v>
      </c>
    </row>
    <row r="32" spans="1:45" x14ac:dyDescent="0.3">
      <c r="I32" s="152"/>
      <c r="J32" s="152"/>
      <c r="K32" s="152"/>
      <c r="L32" s="152"/>
      <c r="M32" s="152"/>
      <c r="N32" s="152"/>
      <c r="O32" s="152"/>
      <c r="P32" s="163"/>
      <c r="Q32" s="152"/>
      <c r="R32" s="163"/>
      <c r="S32" s="152" t="s">
        <v>202</v>
      </c>
      <c r="T32" s="152">
        <v>179</v>
      </c>
      <c r="U32" s="162">
        <f>U12/Energy!S12</f>
        <v>24.245283018867926</v>
      </c>
      <c r="V32" s="152">
        <v>256</v>
      </c>
      <c r="W32" s="162">
        <f>W12/Energy!U12</f>
        <v>28.518518518518519</v>
      </c>
      <c r="X32" s="152"/>
      <c r="Y32" s="152"/>
      <c r="Z32" s="152"/>
      <c r="AA32" s="152"/>
      <c r="AB32" s="152"/>
      <c r="AC32" s="36" t="s">
        <v>20</v>
      </c>
      <c r="AD32" s="3">
        <v>69</v>
      </c>
      <c r="AE32" s="37">
        <f>AE12/Energy!AC12</f>
        <v>22.285465102935436</v>
      </c>
      <c r="AF32" s="3">
        <v>167</v>
      </c>
      <c r="AG32" s="37">
        <f>AG12/Energy!AE12</f>
        <v>26.110274745954083</v>
      </c>
      <c r="AH32" s="152"/>
      <c r="AI32" s="159"/>
      <c r="AJ32" s="167"/>
      <c r="AK32" s="159"/>
      <c r="AL32" s="167"/>
      <c r="AM32" s="158"/>
      <c r="AN32" s="152"/>
      <c r="AO32" s="162"/>
    </row>
    <row r="33" spans="1:45" x14ac:dyDescent="0.3">
      <c r="I33" s="152" t="s">
        <v>182</v>
      </c>
      <c r="J33" s="152">
        <v>308</v>
      </c>
      <c r="K33" s="152">
        <v>28</v>
      </c>
      <c r="L33" s="152">
        <v>317</v>
      </c>
      <c r="M33" s="152">
        <v>31</v>
      </c>
      <c r="N33" s="152"/>
      <c r="O33" s="152"/>
      <c r="P33" s="163"/>
      <c r="Q33" s="152"/>
      <c r="R33" s="163"/>
      <c r="S33" s="152"/>
      <c r="T33" s="152"/>
      <c r="U33" s="162"/>
      <c r="V33" s="152"/>
      <c r="W33" s="162"/>
      <c r="X33" s="152" t="s">
        <v>182</v>
      </c>
      <c r="Y33" s="152">
        <v>308</v>
      </c>
      <c r="Z33" s="152">
        <v>29.4</v>
      </c>
      <c r="AA33" s="152">
        <v>358</v>
      </c>
      <c r="AB33" s="152">
        <v>36.5</v>
      </c>
      <c r="AC33" s="36" t="s">
        <v>21</v>
      </c>
      <c r="AD33" s="3">
        <v>67</v>
      </c>
      <c r="AE33" s="37">
        <f>AE13/Energy!AC13</f>
        <v>22.689406210950157</v>
      </c>
      <c r="AF33" s="3">
        <v>168</v>
      </c>
      <c r="AG33" s="37">
        <f>AG13/Energy!AE13</f>
        <v>26.418376880698478</v>
      </c>
      <c r="AH33" s="152"/>
      <c r="AI33" s="159"/>
      <c r="AJ33" s="167"/>
      <c r="AK33" s="159"/>
      <c r="AL33" s="167"/>
      <c r="AM33" s="158"/>
      <c r="AN33" s="152"/>
      <c r="AO33" s="162"/>
    </row>
    <row r="34" spans="1:45" x14ac:dyDescent="0.3">
      <c r="I34" s="152"/>
      <c r="J34" s="152"/>
      <c r="K34" s="152"/>
      <c r="L34" s="152"/>
      <c r="M34" s="152"/>
      <c r="N34" s="152"/>
      <c r="O34" s="152"/>
      <c r="P34" s="163"/>
      <c r="Q34" s="152"/>
      <c r="R34" s="163"/>
      <c r="S34" s="152" t="s">
        <v>203</v>
      </c>
      <c r="T34" s="152">
        <v>192</v>
      </c>
      <c r="U34" s="162">
        <f>U14/Energy!S14</f>
        <v>26.44230769230769</v>
      </c>
      <c r="V34" s="152">
        <v>193</v>
      </c>
      <c r="W34" s="162">
        <f>W14/Energy!U14</f>
        <v>29.493670886075947</v>
      </c>
      <c r="X34" s="152"/>
      <c r="Y34" s="152"/>
      <c r="Z34" s="152"/>
      <c r="AA34" s="152"/>
      <c r="AB34" s="152"/>
      <c r="AC34" s="36" t="s">
        <v>22</v>
      </c>
      <c r="AD34" s="3">
        <v>73</v>
      </c>
      <c r="AE34" s="37">
        <f>AE14/Energy!AC14</f>
        <v>23.069377262118188</v>
      </c>
      <c r="AF34" s="3">
        <v>136</v>
      </c>
      <c r="AG34" s="37">
        <f>AG14/Energy!AE14</f>
        <v>27.792377402965585</v>
      </c>
      <c r="AH34" s="158" t="s">
        <v>209</v>
      </c>
      <c r="AI34" s="159">
        <v>149</v>
      </c>
      <c r="AJ34" s="167">
        <f>AJ14/Energy!AH14</f>
        <v>25.376568455375612</v>
      </c>
      <c r="AK34" s="159">
        <v>200</v>
      </c>
      <c r="AL34" s="167">
        <f>AL14/Energy!AJ14</f>
        <v>31.111674709381511</v>
      </c>
      <c r="AM34" s="152" t="s">
        <v>209</v>
      </c>
      <c r="AN34" s="152">
        <v>749</v>
      </c>
      <c r="AO34" s="162">
        <f>AO14/Energy!AM14</f>
        <v>90.586482459704726</v>
      </c>
    </row>
    <row r="35" spans="1:45" x14ac:dyDescent="0.3">
      <c r="I35" s="152"/>
      <c r="J35" s="152"/>
      <c r="K35" s="152"/>
      <c r="L35" s="152"/>
      <c r="M35" s="152"/>
      <c r="N35" s="152"/>
      <c r="O35" s="152"/>
      <c r="P35" s="163"/>
      <c r="Q35" s="152"/>
      <c r="R35" s="163"/>
      <c r="S35" s="152"/>
      <c r="T35" s="152"/>
      <c r="U35" s="162"/>
      <c r="V35" s="152"/>
      <c r="W35" s="162"/>
      <c r="X35" s="152"/>
      <c r="Y35" s="152"/>
      <c r="Z35" s="152"/>
      <c r="AA35" s="152"/>
      <c r="AB35" s="152"/>
      <c r="AC35" s="36" t="s">
        <v>23</v>
      </c>
      <c r="AD35" s="3">
        <v>75</v>
      </c>
      <c r="AE35" s="37">
        <f>AE15/Energy!AC15</f>
        <v>22.623717745668959</v>
      </c>
      <c r="AF35" s="3">
        <v>160</v>
      </c>
      <c r="AG35" s="37">
        <f>AG15/Energy!AE15</f>
        <v>26.946901964455677</v>
      </c>
      <c r="AH35" s="158"/>
      <c r="AI35" s="159"/>
      <c r="AJ35" s="167"/>
      <c r="AK35" s="159"/>
      <c r="AL35" s="167"/>
      <c r="AM35" s="152"/>
      <c r="AN35" s="152"/>
      <c r="AO35" s="162"/>
    </row>
    <row r="36" spans="1:45" x14ac:dyDescent="0.3">
      <c r="I36" s="152"/>
      <c r="J36" s="152"/>
      <c r="K36" s="152"/>
      <c r="L36" s="152"/>
      <c r="M36" s="152"/>
      <c r="N36" s="152" t="s">
        <v>249</v>
      </c>
      <c r="O36" s="152">
        <v>151</v>
      </c>
      <c r="P36" s="163">
        <f>P16/Energy!N16</f>
        <v>29.610926202226562</v>
      </c>
      <c r="Q36" s="152">
        <v>167</v>
      </c>
      <c r="R36" s="163">
        <f>R16/Energy!P16</f>
        <v>30.990510083036774</v>
      </c>
      <c r="S36" s="152" t="s">
        <v>204</v>
      </c>
      <c r="T36" s="152">
        <v>217</v>
      </c>
      <c r="U36" s="162">
        <f>U16/Energy!S16</f>
        <v>27.171717171717169</v>
      </c>
      <c r="V36" s="152">
        <v>164</v>
      </c>
      <c r="W36" s="162">
        <f>W16/Energy!U16</f>
        <v>30.27027027027027</v>
      </c>
      <c r="X36" s="152"/>
      <c r="Y36" s="152"/>
      <c r="Z36" s="152"/>
      <c r="AA36" s="152"/>
      <c r="AB36" s="152"/>
      <c r="AC36" s="36" t="s">
        <v>24</v>
      </c>
      <c r="AD36" s="3">
        <v>85</v>
      </c>
      <c r="AE36" s="37">
        <f>AE16/Energy!AC16</f>
        <v>23.555396517897908</v>
      </c>
      <c r="AF36" s="3">
        <v>187</v>
      </c>
      <c r="AG36" s="37">
        <f>AG16/Energy!AE16</f>
        <v>24.699186991869919</v>
      </c>
      <c r="AH36" s="158"/>
      <c r="AI36" s="159"/>
      <c r="AJ36" s="167"/>
      <c r="AK36" s="159"/>
      <c r="AL36" s="167"/>
      <c r="AM36" s="152"/>
      <c r="AN36" s="152"/>
      <c r="AO36" s="162"/>
    </row>
    <row r="37" spans="1:45" x14ac:dyDescent="0.3">
      <c r="I37" s="152" t="s">
        <v>183</v>
      </c>
      <c r="J37" s="152">
        <v>204</v>
      </c>
      <c r="K37" s="152">
        <v>28</v>
      </c>
      <c r="L37" s="152">
        <v>247</v>
      </c>
      <c r="M37" s="152">
        <v>32</v>
      </c>
      <c r="N37" s="152"/>
      <c r="O37" s="152"/>
      <c r="P37" s="163"/>
      <c r="Q37" s="152"/>
      <c r="R37" s="163"/>
      <c r="S37" s="152"/>
      <c r="T37" s="152"/>
      <c r="U37" s="162"/>
      <c r="V37" s="152"/>
      <c r="W37" s="162"/>
      <c r="X37" s="152" t="s">
        <v>193</v>
      </c>
      <c r="Y37" s="152">
        <v>169</v>
      </c>
      <c r="Z37" s="152">
        <v>32.6</v>
      </c>
      <c r="AA37" s="152">
        <v>198</v>
      </c>
      <c r="AB37" s="152">
        <v>38.799999999999997</v>
      </c>
      <c r="AC37" s="36" t="s">
        <v>25</v>
      </c>
      <c r="AD37" s="3">
        <v>83</v>
      </c>
      <c r="AE37" s="37">
        <f>AE17/Energy!AC17</f>
        <v>22.137522137522136</v>
      </c>
      <c r="AF37" s="3">
        <v>194</v>
      </c>
      <c r="AG37" s="37">
        <f>AG17/Energy!AE17</f>
        <v>24.74633417093419</v>
      </c>
      <c r="AM37" s="152" t="s">
        <v>210</v>
      </c>
      <c r="AN37" s="152">
        <v>300</v>
      </c>
      <c r="AO37" s="162">
        <f>AO17/Energy!AM17</f>
        <v>59.853687667960578</v>
      </c>
    </row>
    <row r="38" spans="1:45" x14ac:dyDescent="0.3">
      <c r="I38" s="152"/>
      <c r="J38" s="152"/>
      <c r="K38" s="152"/>
      <c r="L38" s="152"/>
      <c r="M38" s="152"/>
      <c r="N38" s="152"/>
      <c r="O38" s="152"/>
      <c r="P38" s="163"/>
      <c r="Q38" s="152"/>
      <c r="R38" s="163"/>
      <c r="S38" s="3"/>
      <c r="T38" s="3"/>
      <c r="U38" s="37"/>
      <c r="V38" s="3"/>
      <c r="W38" s="37"/>
      <c r="X38" s="152"/>
      <c r="Y38" s="152"/>
      <c r="Z38" s="152"/>
      <c r="AA38" s="152"/>
      <c r="AB38" s="152"/>
      <c r="AC38" s="36" t="s">
        <v>26</v>
      </c>
      <c r="AD38" s="3">
        <v>74</v>
      </c>
      <c r="AE38" s="37">
        <f>AE18/Energy!AC18</f>
        <v>24.034777093628605</v>
      </c>
      <c r="AF38" s="3">
        <v>147</v>
      </c>
      <c r="AG38" s="37">
        <f>AG18/Energy!AE18</f>
        <v>25.824601900777257</v>
      </c>
      <c r="AM38" s="152"/>
      <c r="AN38" s="152"/>
      <c r="AO38" s="162"/>
    </row>
    <row r="39" spans="1:45" x14ac:dyDescent="0.3">
      <c r="A39" s="53" t="s">
        <v>34</v>
      </c>
      <c r="B39" s="53"/>
      <c r="C39" s="16"/>
      <c r="D39" s="16"/>
      <c r="E39" s="16"/>
      <c r="F39" s="16"/>
      <c r="G39" s="16"/>
      <c r="H39" s="16"/>
      <c r="I39" s="56"/>
      <c r="J39" s="56"/>
      <c r="K39" s="56">
        <v>27</v>
      </c>
      <c r="L39" s="56"/>
      <c r="M39" s="56">
        <v>31</v>
      </c>
      <c r="N39" s="56"/>
      <c r="O39" s="59">
        <v>632</v>
      </c>
      <c r="P39" s="63">
        <f>P19/Energy!N19</f>
        <v>30.555834757262037</v>
      </c>
      <c r="Q39" s="59">
        <v>680</v>
      </c>
      <c r="R39" s="63">
        <f>R19/Energy!P19</f>
        <v>33.472803347280333</v>
      </c>
      <c r="S39" s="56"/>
      <c r="T39" s="56"/>
      <c r="U39" s="57"/>
      <c r="V39" s="56"/>
      <c r="W39" s="57"/>
      <c r="X39" s="56"/>
      <c r="Y39" s="56">
        <v>792</v>
      </c>
      <c r="Z39" s="56">
        <v>29.2</v>
      </c>
      <c r="AA39" s="56">
        <v>1005</v>
      </c>
      <c r="AB39" s="56">
        <v>34.9</v>
      </c>
      <c r="AC39" s="56"/>
      <c r="AD39" s="56">
        <f>SUM(AD28:AD38)</f>
        <v>907</v>
      </c>
      <c r="AE39" s="57">
        <f>(AD28*AE28+AD29*AE29+AD30*AE30+AD31*AE31+AD32*AE32+AD33*AE33+AD34*AE34+AD35*AE35+AD36*AE36+AD37*AE37+AD38*AE38)/SUM(AD28:AD38)</f>
        <v>22.761351703855112</v>
      </c>
      <c r="AF39" s="56">
        <f>SUM(AF28:AF38)</f>
        <v>1806</v>
      </c>
      <c r="AG39" s="57">
        <f>(AF28*AG28+AF29*AG29+AF30*AG30+AF31*AG31+AF32*AG32+AF33*AG33+AF34*AG34+AF35*AG35+AF36*AG36+AF37*AG37+AF38*AG38)/SUM(AF28:AF38)</f>
        <v>25.135098549956027</v>
      </c>
      <c r="AH39" s="16"/>
      <c r="AI39" s="16"/>
      <c r="AJ39" s="28"/>
      <c r="AK39" s="16"/>
      <c r="AL39" s="16"/>
      <c r="AM39" s="56"/>
      <c r="AN39" s="56">
        <v>1044</v>
      </c>
      <c r="AO39" s="57">
        <f>AO19/Energy!AM19</f>
        <v>70.176778699257966</v>
      </c>
      <c r="AP39" s="16">
        <v>1469</v>
      </c>
      <c r="AQ39" s="28">
        <f>AQ19/Energy!AO19</f>
        <v>56.026307739369834</v>
      </c>
      <c r="AR39" s="12"/>
      <c r="AS39" s="8"/>
    </row>
    <row r="40" spans="1:45" s="12" customFormat="1" x14ac:dyDescent="0.3">
      <c r="M40" s="8"/>
      <c r="P40" s="43"/>
      <c r="Q40" s="8"/>
      <c r="R40" s="43"/>
      <c r="U40" s="8"/>
      <c r="V40" s="43"/>
      <c r="W40" s="8"/>
      <c r="Z40" s="8"/>
      <c r="AB40" s="8"/>
      <c r="AJ40" s="8"/>
      <c r="AL40" s="8"/>
      <c r="AS40" s="8"/>
    </row>
    <row r="41" spans="1:45" x14ac:dyDescent="0.3">
      <c r="AR41" s="12"/>
      <c r="AS41" s="8"/>
    </row>
    <row r="42" spans="1:45" x14ac:dyDescent="0.3">
      <c r="A42" s="68" t="s">
        <v>102</v>
      </c>
      <c r="B42" s="3"/>
      <c r="C42" s="3"/>
      <c r="D42" s="152" t="s">
        <v>1</v>
      </c>
      <c r="E42" s="152"/>
      <c r="F42" s="152"/>
      <c r="G42" s="152"/>
      <c r="H42" s="152"/>
      <c r="I42" s="152" t="s">
        <v>2</v>
      </c>
      <c r="J42" s="152"/>
      <c r="K42" s="152"/>
      <c r="L42" s="152"/>
      <c r="M42" s="152"/>
      <c r="N42" s="152" t="s">
        <v>3</v>
      </c>
      <c r="O42" s="152"/>
      <c r="P42" s="152"/>
      <c r="Q42" s="152"/>
      <c r="R42" s="152"/>
      <c r="S42" s="152" t="s">
        <v>4</v>
      </c>
      <c r="T42" s="152"/>
      <c r="U42" s="152"/>
      <c r="V42" s="152"/>
      <c r="W42" s="152"/>
      <c r="X42" s="152" t="s">
        <v>5</v>
      </c>
      <c r="Y42" s="152"/>
      <c r="Z42" s="152"/>
      <c r="AA42" s="152"/>
      <c r="AB42" s="152"/>
      <c r="AC42" s="152" t="s">
        <v>6</v>
      </c>
      <c r="AD42" s="152"/>
      <c r="AE42" s="152"/>
      <c r="AF42" s="152"/>
      <c r="AG42" s="152"/>
      <c r="AH42" s="152" t="s">
        <v>7</v>
      </c>
      <c r="AI42" s="152"/>
      <c r="AJ42" s="152"/>
      <c r="AK42" s="152"/>
      <c r="AL42" s="152"/>
      <c r="AM42" s="152" t="s">
        <v>8</v>
      </c>
      <c r="AN42" s="152"/>
      <c r="AO42" s="152"/>
      <c r="AP42" s="152"/>
      <c r="AQ42" s="152"/>
    </row>
    <row r="43" spans="1:45" x14ac:dyDescent="0.3">
      <c r="A43" s="3"/>
      <c r="B43" s="3"/>
      <c r="C43" s="3"/>
      <c r="D43" s="3" t="s">
        <v>37</v>
      </c>
      <c r="E43" s="3" t="s">
        <v>11</v>
      </c>
      <c r="F43" s="3" t="s">
        <v>27</v>
      </c>
      <c r="G43" s="3" t="s">
        <v>11</v>
      </c>
      <c r="H43" s="3" t="s">
        <v>28</v>
      </c>
      <c r="I43" s="3" t="s">
        <v>37</v>
      </c>
      <c r="J43" s="3" t="s">
        <v>11</v>
      </c>
      <c r="K43" s="3" t="s">
        <v>27</v>
      </c>
      <c r="L43" s="3" t="s">
        <v>11</v>
      </c>
      <c r="M43" s="3" t="s">
        <v>28</v>
      </c>
      <c r="N43" s="3" t="s">
        <v>37</v>
      </c>
      <c r="O43" s="3" t="s">
        <v>11</v>
      </c>
      <c r="P43" s="3" t="s">
        <v>27</v>
      </c>
      <c r="Q43" s="3" t="s">
        <v>11</v>
      </c>
      <c r="R43" s="3" t="s">
        <v>28</v>
      </c>
      <c r="S43" s="3" t="s">
        <v>37</v>
      </c>
      <c r="T43" s="3" t="s">
        <v>11</v>
      </c>
      <c r="U43" s="3" t="s">
        <v>27</v>
      </c>
      <c r="V43" s="3" t="s">
        <v>11</v>
      </c>
      <c r="W43" s="3" t="s">
        <v>28</v>
      </c>
      <c r="X43" s="3" t="s">
        <v>37</v>
      </c>
      <c r="Y43" s="3" t="s">
        <v>11</v>
      </c>
      <c r="Z43" s="3" t="s">
        <v>27</v>
      </c>
      <c r="AA43" s="3" t="s">
        <v>11</v>
      </c>
      <c r="AB43" s="3" t="s">
        <v>28</v>
      </c>
      <c r="AC43" s="55" t="s">
        <v>37</v>
      </c>
      <c r="AD43" s="55" t="s">
        <v>11</v>
      </c>
      <c r="AE43" s="55" t="s">
        <v>27</v>
      </c>
      <c r="AF43" s="55" t="s">
        <v>11</v>
      </c>
      <c r="AG43" s="55" t="s">
        <v>28</v>
      </c>
      <c r="AH43" s="3" t="s">
        <v>37</v>
      </c>
      <c r="AI43" s="3" t="s">
        <v>11</v>
      </c>
      <c r="AJ43" s="3" t="s">
        <v>27</v>
      </c>
      <c r="AK43" s="3" t="s">
        <v>11</v>
      </c>
      <c r="AL43" s="3" t="s">
        <v>28</v>
      </c>
      <c r="AM43" s="55" t="s">
        <v>37</v>
      </c>
      <c r="AN43" s="55" t="s">
        <v>11</v>
      </c>
      <c r="AO43" s="55" t="s">
        <v>27</v>
      </c>
      <c r="AP43" s="55" t="s">
        <v>11</v>
      </c>
      <c r="AQ43" s="3" t="s">
        <v>28</v>
      </c>
    </row>
    <row r="44" spans="1:45" x14ac:dyDescent="0.3">
      <c r="AC44" s="36" t="s">
        <v>12</v>
      </c>
      <c r="AD44" s="3">
        <v>277</v>
      </c>
      <c r="AE44" s="37">
        <f>AE3/Energy!AC23*1000</f>
        <v>94.417306350314036</v>
      </c>
      <c r="AF44" s="3">
        <v>302</v>
      </c>
      <c r="AG44" s="37">
        <f>AG3/Energy!AE23*1000</f>
        <v>99.509512485136753</v>
      </c>
      <c r="AM44" s="3"/>
      <c r="AN44" s="3" t="s">
        <v>212</v>
      </c>
      <c r="AO44" s="3" t="s">
        <v>211</v>
      </c>
      <c r="AP44" s="3" t="s">
        <v>217</v>
      </c>
    </row>
    <row r="45" spans="1:45" x14ac:dyDescent="0.3">
      <c r="AC45" s="36" t="s">
        <v>13</v>
      </c>
      <c r="AD45" s="3">
        <v>168</v>
      </c>
      <c r="AE45" s="37">
        <f>AE4/Energy!AC24*1000</f>
        <v>95.831284488881607</v>
      </c>
      <c r="AF45" s="3">
        <v>179</v>
      </c>
      <c r="AG45" s="37">
        <f>AG4/Energy!AE24*1000</f>
        <v>96.186046511627907</v>
      </c>
      <c r="AM45" s="39" t="s">
        <v>214</v>
      </c>
      <c r="AN45" s="3">
        <v>1503</v>
      </c>
      <c r="AO45" s="50">
        <f>AO4/Energy!AM24*1000</f>
        <v>113.17204301075269</v>
      </c>
      <c r="AP45" s="163">
        <f>AP4/Energy!AN24*1000</f>
        <v>96.863843576646346</v>
      </c>
      <c r="AQ45" s="6"/>
      <c r="AR45" s="6"/>
    </row>
    <row r="46" spans="1:45" x14ac:dyDescent="0.3">
      <c r="AC46" s="36" t="s">
        <v>14</v>
      </c>
      <c r="AD46" s="3">
        <v>93</v>
      </c>
      <c r="AE46" s="37">
        <f>AE5/Energy!AC25*1000</f>
        <v>91.264863780041139</v>
      </c>
      <c r="AF46" s="3">
        <v>89</v>
      </c>
      <c r="AG46" s="37">
        <f>AG5/Energy!AE25*1000</f>
        <v>92.838858712617835</v>
      </c>
      <c r="AM46" s="40" t="s">
        <v>215</v>
      </c>
      <c r="AN46" s="3">
        <v>1620</v>
      </c>
      <c r="AO46" s="50">
        <f>AO5/Energy!AM25*1000</f>
        <v>110.48075352534435</v>
      </c>
      <c r="AP46" s="163"/>
      <c r="AQ46" s="6"/>
      <c r="AR46" s="6"/>
    </row>
    <row r="47" spans="1:45" x14ac:dyDescent="0.3">
      <c r="AC47" s="36" t="s">
        <v>15</v>
      </c>
      <c r="AD47" s="3">
        <v>80</v>
      </c>
      <c r="AE47" s="37">
        <f>AE6/Energy!AC26*1000</f>
        <v>89.700700298853647</v>
      </c>
      <c r="AF47" s="3">
        <v>117</v>
      </c>
      <c r="AG47" s="50">
        <f>AG6/Energy!AE26*1000</f>
        <v>103.22621780158123</v>
      </c>
      <c r="AM47" s="3" t="s">
        <v>216</v>
      </c>
      <c r="AN47" s="3">
        <v>1500</v>
      </c>
      <c r="AO47" s="50">
        <f>AO6/Energy!AM26*1000</f>
        <v>69.815876848777549</v>
      </c>
      <c r="AP47" s="163"/>
      <c r="AQ47" s="43"/>
      <c r="AR47" s="43"/>
    </row>
    <row r="48" spans="1:45" x14ac:dyDescent="0.3">
      <c r="AC48" s="4"/>
      <c r="AE48" s="5"/>
      <c r="AG48" s="6"/>
      <c r="AM48" s="3"/>
      <c r="AN48" s="3" t="s">
        <v>212</v>
      </c>
      <c r="AO48" s="3" t="s">
        <v>211</v>
      </c>
      <c r="AP48" s="3"/>
    </row>
    <row r="49" spans="1:45" x14ac:dyDescent="0.3">
      <c r="I49" s="3" t="s">
        <v>16</v>
      </c>
      <c r="J49" s="3">
        <v>47</v>
      </c>
      <c r="K49" s="50">
        <f>K8/Energy!I28*1000</f>
        <v>101.03726469458317</v>
      </c>
      <c r="L49" s="3">
        <v>52</v>
      </c>
      <c r="M49" s="50">
        <f>M8/Energy!K28*1000</f>
        <v>134.97300539892021</v>
      </c>
      <c r="N49" s="152" t="s">
        <v>191</v>
      </c>
      <c r="O49" s="152">
        <v>131</v>
      </c>
      <c r="P49" s="163">
        <f>P8/Energy!N28*1000</f>
        <v>130.17077798861479</v>
      </c>
      <c r="Q49" s="152">
        <v>119</v>
      </c>
      <c r="R49" s="163">
        <f>R8/Energy!P28*1000</f>
        <v>142.48021108179421</v>
      </c>
      <c r="X49" s="152" t="s">
        <v>191</v>
      </c>
      <c r="Y49" s="152">
        <v>132</v>
      </c>
      <c r="Z49" s="163">
        <f>Z8/Energy!X28*1000</f>
        <v>108.63757791629564</v>
      </c>
      <c r="AA49" s="152">
        <v>202</v>
      </c>
      <c r="AB49" s="163">
        <f>AB8/Energy!Z28*1000</f>
        <v>122.59483232545354</v>
      </c>
      <c r="AC49" s="36" t="s">
        <v>16</v>
      </c>
      <c r="AD49" s="3">
        <v>135</v>
      </c>
      <c r="AE49" s="37">
        <f>AE8/Energy!AC28*1000</f>
        <v>93.93809114359415</v>
      </c>
      <c r="AF49" s="3">
        <v>192</v>
      </c>
      <c r="AG49" s="70">
        <f>AG8/Energy!AE28*1000</f>
        <v>97.673559822747407</v>
      </c>
      <c r="AH49" s="152" t="s">
        <v>207</v>
      </c>
      <c r="AI49" s="159">
        <v>164</v>
      </c>
      <c r="AJ49" s="155">
        <f>AJ8/Energy!AH28*1000</f>
        <v>90.460399475591885</v>
      </c>
      <c r="AK49" s="210">
        <v>160</v>
      </c>
      <c r="AL49" s="155">
        <f>AL8/Energy!AJ28*1000</f>
        <v>107.36315643234232</v>
      </c>
      <c r="AM49" s="152" t="s">
        <v>207</v>
      </c>
      <c r="AN49" s="152">
        <v>772</v>
      </c>
      <c r="AO49" s="163">
        <f>AO8/Energy!AM28*1000</f>
        <v>180.99173553719007</v>
      </c>
      <c r="AP49" s="6"/>
      <c r="AQ49" s="6"/>
      <c r="AR49" s="6"/>
      <c r="AS49" s="6"/>
    </row>
    <row r="50" spans="1:45" x14ac:dyDescent="0.3">
      <c r="I50" s="152" t="s">
        <v>181</v>
      </c>
      <c r="J50" s="152">
        <v>221</v>
      </c>
      <c r="K50" s="163">
        <f>K9/Energy!I29*1000</f>
        <v>109.17393109173931</v>
      </c>
      <c r="L50" s="152">
        <v>259</v>
      </c>
      <c r="M50" s="163">
        <f>M9/Energy!K29*1000</f>
        <v>121.34344528710726</v>
      </c>
      <c r="N50" s="152"/>
      <c r="O50" s="152"/>
      <c r="P50" s="163"/>
      <c r="Q50" s="152"/>
      <c r="R50" s="163"/>
      <c r="X50" s="152"/>
      <c r="Y50" s="152"/>
      <c r="Z50" s="163"/>
      <c r="AA50" s="152"/>
      <c r="AB50" s="163"/>
      <c r="AC50" s="36" t="s">
        <v>17</v>
      </c>
      <c r="AD50" s="3">
        <v>77</v>
      </c>
      <c r="AE50" s="37">
        <f>AE9/Energy!AC29*1000</f>
        <v>92.222563787273302</v>
      </c>
      <c r="AF50" s="3">
        <v>137</v>
      </c>
      <c r="AG50" s="70">
        <f>AG9/Energy!AE29*1000</f>
        <v>98.025193905055275</v>
      </c>
      <c r="AH50" s="152"/>
      <c r="AI50" s="159"/>
      <c r="AJ50" s="155"/>
      <c r="AK50" s="210"/>
      <c r="AL50" s="155"/>
      <c r="AM50" s="152"/>
      <c r="AN50" s="152"/>
      <c r="AO50" s="163"/>
      <c r="AP50" s="6"/>
      <c r="AQ50" s="6"/>
      <c r="AR50" s="6"/>
      <c r="AS50" s="6"/>
    </row>
    <row r="51" spans="1:45" x14ac:dyDescent="0.3">
      <c r="I51" s="152"/>
      <c r="J51" s="152"/>
      <c r="K51" s="163"/>
      <c r="L51" s="152"/>
      <c r="M51" s="163"/>
      <c r="N51" s="152" t="s">
        <v>248</v>
      </c>
      <c r="O51" s="152">
        <v>350</v>
      </c>
      <c r="P51" s="163">
        <f>P10/Energy!N30*1000</f>
        <v>128.64279766860952</v>
      </c>
      <c r="Q51" s="152">
        <v>394</v>
      </c>
      <c r="R51" s="163">
        <f>R10/Energy!P30*1000</f>
        <v>144.28969359331475</v>
      </c>
      <c r="X51" s="152" t="s">
        <v>192</v>
      </c>
      <c r="Y51" s="152">
        <v>183</v>
      </c>
      <c r="Z51" s="163">
        <f>Z10/Energy!X30*1000</f>
        <v>112.24925309432352</v>
      </c>
      <c r="AA51" s="152">
        <v>247</v>
      </c>
      <c r="AB51" s="163">
        <f>AB10/Energy!Z30*1000</f>
        <v>135.71428571428569</v>
      </c>
      <c r="AC51" s="36" t="s">
        <v>18</v>
      </c>
      <c r="AD51" s="3">
        <v>85</v>
      </c>
      <c r="AE51" s="50">
        <f>AE10/Energy!AC30*1000</f>
        <v>101.34577078171306</v>
      </c>
      <c r="AF51" s="3">
        <v>158</v>
      </c>
      <c r="AG51" s="70">
        <f>AG10/Energy!AE30*1000</f>
        <v>98.86492622020431</v>
      </c>
      <c r="AH51" s="152"/>
      <c r="AI51" s="159"/>
      <c r="AJ51" s="155"/>
      <c r="AK51" s="210"/>
      <c r="AL51" s="155"/>
      <c r="AM51" s="152"/>
      <c r="AN51" s="152"/>
      <c r="AO51" s="163"/>
      <c r="AP51" s="6"/>
      <c r="AQ51" s="6"/>
      <c r="AR51" s="6"/>
      <c r="AS51" s="6"/>
    </row>
    <row r="52" spans="1:45" x14ac:dyDescent="0.3">
      <c r="I52" s="152"/>
      <c r="J52" s="152"/>
      <c r="K52" s="163"/>
      <c r="L52" s="152"/>
      <c r="M52" s="163"/>
      <c r="N52" s="152"/>
      <c r="O52" s="152"/>
      <c r="P52" s="163"/>
      <c r="Q52" s="152"/>
      <c r="R52" s="163"/>
      <c r="X52" s="152"/>
      <c r="Y52" s="152"/>
      <c r="Z52" s="163"/>
      <c r="AA52" s="152"/>
      <c r="AB52" s="163"/>
      <c r="AC52" s="36" t="s">
        <v>19</v>
      </c>
      <c r="AD52" s="3">
        <v>84</v>
      </c>
      <c r="AE52" s="37">
        <f>AE11/Energy!AC31*1000</f>
        <v>88.890838890838893</v>
      </c>
      <c r="AF52" s="3">
        <v>160</v>
      </c>
      <c r="AG52" s="70">
        <f>AG11/Energy!AE31*1000</f>
        <v>99.57810784257066</v>
      </c>
      <c r="AH52" s="152" t="s">
        <v>208</v>
      </c>
      <c r="AI52" s="159">
        <v>157</v>
      </c>
      <c r="AJ52" s="155">
        <f>AJ11/Energy!AH31*1000</f>
        <v>107.82241014799155</v>
      </c>
      <c r="AK52" s="210">
        <v>181</v>
      </c>
      <c r="AL52" s="155">
        <f>AL11/Energy!AJ31*1000</f>
        <v>125.2716210343329</v>
      </c>
      <c r="AM52" s="158" t="s">
        <v>208</v>
      </c>
      <c r="AN52" s="152">
        <v>692</v>
      </c>
      <c r="AO52" s="163">
        <f>AO11/Energy!AM31*1000</f>
        <v>247.49326145552561</v>
      </c>
      <c r="AP52" s="6"/>
      <c r="AQ52" s="6"/>
      <c r="AR52" s="6"/>
      <c r="AS52" s="6"/>
    </row>
    <row r="53" spans="1:45" x14ac:dyDescent="0.3">
      <c r="I53" s="152"/>
      <c r="J53" s="152"/>
      <c r="K53" s="163"/>
      <c r="L53" s="152"/>
      <c r="M53" s="163"/>
      <c r="N53" s="152"/>
      <c r="O53" s="152"/>
      <c r="P53" s="163"/>
      <c r="Q53" s="152"/>
      <c r="R53" s="163"/>
      <c r="X53" s="152"/>
      <c r="Y53" s="152"/>
      <c r="Z53" s="163"/>
      <c r="AA53" s="152"/>
      <c r="AB53" s="163"/>
      <c r="AC53" s="36" t="s">
        <v>20</v>
      </c>
      <c r="AD53" s="3">
        <v>69</v>
      </c>
      <c r="AE53" s="37">
        <f>AE12/Energy!AC32*1000</f>
        <v>93.12362136760332</v>
      </c>
      <c r="AF53" s="3">
        <v>167</v>
      </c>
      <c r="AG53" s="70">
        <f>AG12/Energy!AE32*1000</f>
        <v>108.9231976972393</v>
      </c>
      <c r="AH53" s="152"/>
      <c r="AI53" s="159"/>
      <c r="AJ53" s="155"/>
      <c r="AK53" s="210"/>
      <c r="AL53" s="155"/>
      <c r="AM53" s="158"/>
      <c r="AN53" s="152"/>
      <c r="AO53" s="163"/>
      <c r="AP53" s="6"/>
      <c r="AQ53" s="6"/>
      <c r="AR53" s="6"/>
      <c r="AS53" s="6"/>
    </row>
    <row r="54" spans="1:45" x14ac:dyDescent="0.3">
      <c r="I54" s="152" t="s">
        <v>182</v>
      </c>
      <c r="J54" s="152">
        <v>308</v>
      </c>
      <c r="K54" s="163">
        <f>K13/Energy!I33*1000</f>
        <v>112.13235294117648</v>
      </c>
      <c r="L54" s="152">
        <v>317</v>
      </c>
      <c r="M54" s="163">
        <f>M13/Energy!K33*1000</f>
        <v>124.57912457912458</v>
      </c>
      <c r="N54" s="152"/>
      <c r="O54" s="152"/>
      <c r="P54" s="163"/>
      <c r="Q54" s="152"/>
      <c r="R54" s="163"/>
      <c r="X54" s="152" t="s">
        <v>182</v>
      </c>
      <c r="Y54" s="152">
        <v>308</v>
      </c>
      <c r="Z54" s="163">
        <f>Z13/Energy!X33*1000</f>
        <v>120.23070097604258</v>
      </c>
      <c r="AA54" s="152">
        <v>358</v>
      </c>
      <c r="AB54" s="163">
        <f>AB13/Energy!Z33*1000</f>
        <v>149.85754985754988</v>
      </c>
      <c r="AC54" s="36" t="s">
        <v>21</v>
      </c>
      <c r="AD54" s="3">
        <v>67</v>
      </c>
      <c r="AE54" s="37">
        <f>AE13/Energy!AC33*1000</f>
        <v>94.839676935725691</v>
      </c>
      <c r="AF54" s="3">
        <v>168</v>
      </c>
      <c r="AG54" s="70">
        <f>AG13/Energy!AE33*1000</f>
        <v>110.18543402311207</v>
      </c>
      <c r="AH54" s="152"/>
      <c r="AI54" s="159"/>
      <c r="AJ54" s="155"/>
      <c r="AK54" s="210"/>
      <c r="AL54" s="155"/>
      <c r="AM54" s="158"/>
      <c r="AN54" s="152"/>
      <c r="AO54" s="163"/>
      <c r="AP54" s="6"/>
      <c r="AQ54" s="6"/>
      <c r="AR54" s="6"/>
      <c r="AS54" s="6"/>
    </row>
    <row r="55" spans="1:45" x14ac:dyDescent="0.3">
      <c r="I55" s="152"/>
      <c r="J55" s="152"/>
      <c r="K55" s="163"/>
      <c r="L55" s="152"/>
      <c r="M55" s="163"/>
      <c r="N55" s="152"/>
      <c r="O55" s="152"/>
      <c r="P55" s="163"/>
      <c r="Q55" s="152"/>
      <c r="R55" s="163"/>
      <c r="X55" s="152"/>
      <c r="Y55" s="152"/>
      <c r="Z55" s="163"/>
      <c r="AA55" s="152"/>
      <c r="AB55" s="163"/>
      <c r="AC55" s="36" t="s">
        <v>22</v>
      </c>
      <c r="AD55" s="3">
        <v>73</v>
      </c>
      <c r="AE55" s="37">
        <f>AE14/Energy!AC34*1000</f>
        <v>96.291415662650593</v>
      </c>
      <c r="AF55" s="3">
        <v>136</v>
      </c>
      <c r="AG55" s="70">
        <f>AG14/Energy!AE34*1000</f>
        <v>115.96225412014887</v>
      </c>
      <c r="AH55" s="158" t="s">
        <v>209</v>
      </c>
      <c r="AI55" s="159">
        <v>149</v>
      </c>
      <c r="AJ55" s="155">
        <f>AJ14/Energy!AH34*1000</f>
        <v>106.17556241729156</v>
      </c>
      <c r="AK55" s="210">
        <v>200</v>
      </c>
      <c r="AL55" s="155">
        <f>AL14/Energy!AJ34*1000</f>
        <v>130.17124698405226</v>
      </c>
      <c r="AM55" s="152" t="s">
        <v>209</v>
      </c>
      <c r="AN55" s="152">
        <v>749</v>
      </c>
      <c r="AO55" s="163">
        <f>AO14/Energy!AM34*1000</f>
        <v>379.35337492909809</v>
      </c>
      <c r="AP55" s="6"/>
      <c r="AQ55" s="6"/>
      <c r="AR55" s="6"/>
      <c r="AS55" s="6"/>
    </row>
    <row r="56" spans="1:45" x14ac:dyDescent="0.3">
      <c r="I56" s="152"/>
      <c r="J56" s="152"/>
      <c r="K56" s="163"/>
      <c r="L56" s="152"/>
      <c r="M56" s="163"/>
      <c r="N56" s="152"/>
      <c r="O56" s="152"/>
      <c r="P56" s="163"/>
      <c r="Q56" s="152"/>
      <c r="R56" s="163"/>
      <c r="X56" s="152"/>
      <c r="Y56" s="152"/>
      <c r="Z56" s="163"/>
      <c r="AA56" s="152"/>
      <c r="AB56" s="163"/>
      <c r="AC56" s="36" t="s">
        <v>23</v>
      </c>
      <c r="AD56" s="3">
        <v>75</v>
      </c>
      <c r="AE56" s="37">
        <f>AE15/Energy!AC35*1000</f>
        <v>94.489390932682042</v>
      </c>
      <c r="AF56" s="3">
        <v>160</v>
      </c>
      <c r="AG56" s="70">
        <f>AG15/Energy!AE35*1000</f>
        <v>112.33250943150773</v>
      </c>
      <c r="AH56" s="158"/>
      <c r="AI56" s="159"/>
      <c r="AJ56" s="155"/>
      <c r="AK56" s="210"/>
      <c r="AL56" s="155"/>
      <c r="AM56" s="152"/>
      <c r="AN56" s="152"/>
      <c r="AO56" s="163"/>
      <c r="AP56" s="6"/>
      <c r="AQ56" s="6"/>
      <c r="AR56" s="6"/>
      <c r="AS56" s="6"/>
    </row>
    <row r="57" spans="1:45" x14ac:dyDescent="0.3">
      <c r="I57" s="152"/>
      <c r="J57" s="152"/>
      <c r="K57" s="163"/>
      <c r="L57" s="152"/>
      <c r="M57" s="163"/>
      <c r="N57" s="152" t="s">
        <v>249</v>
      </c>
      <c r="O57" s="152">
        <v>151</v>
      </c>
      <c r="P57" s="163">
        <f>P16/Energy!N36*1000</f>
        <v>123.97885631907737</v>
      </c>
      <c r="Q57" s="152">
        <v>167</v>
      </c>
      <c r="R57" s="163">
        <f>R16/Energy!P36*1000</f>
        <v>129.8136645962733</v>
      </c>
      <c r="X57" s="152"/>
      <c r="Y57" s="152"/>
      <c r="Z57" s="163"/>
      <c r="AA57" s="152"/>
      <c r="AB57" s="163"/>
      <c r="AC57" s="36" t="s">
        <v>24</v>
      </c>
      <c r="AD57" s="3">
        <v>85</v>
      </c>
      <c r="AE57" s="37">
        <f>AE16/Energy!AC36*1000</f>
        <v>98.336166486375106</v>
      </c>
      <c r="AF57" s="3">
        <v>187</v>
      </c>
      <c r="AG57" s="70">
        <f>AG16/Energy!AE36*1000</f>
        <v>103.04592632792891</v>
      </c>
      <c r="AH57" s="158"/>
      <c r="AI57" s="159"/>
      <c r="AJ57" s="155"/>
      <c r="AK57" s="210"/>
      <c r="AL57" s="155"/>
      <c r="AM57" s="152"/>
      <c r="AN57" s="152"/>
      <c r="AO57" s="163"/>
      <c r="AP57" s="6"/>
      <c r="AQ57" s="6"/>
      <c r="AR57" s="6"/>
      <c r="AS57" s="6"/>
    </row>
    <row r="58" spans="1:45" x14ac:dyDescent="0.3">
      <c r="I58" s="152" t="s">
        <v>183</v>
      </c>
      <c r="J58" s="152">
        <v>204</v>
      </c>
      <c r="K58" s="163">
        <f>K17/Energy!I37*1000</f>
        <v>111.75236096537252</v>
      </c>
      <c r="L58" s="152">
        <v>247</v>
      </c>
      <c r="M58" s="163">
        <f>M17/Energy!K37*1000</f>
        <v>134.30012610340481</v>
      </c>
      <c r="N58" s="152"/>
      <c r="O58" s="152"/>
      <c r="P58" s="163"/>
      <c r="Q58" s="152"/>
      <c r="R58" s="163"/>
      <c r="X58" s="152" t="s">
        <v>193</v>
      </c>
      <c r="Y58" s="152">
        <v>169</v>
      </c>
      <c r="Z58" s="163">
        <f>Z17/Energy!X37*1000</f>
        <v>133.94143062890063</v>
      </c>
      <c r="AA58" s="152">
        <v>198</v>
      </c>
      <c r="AB58" s="163">
        <f>AB17/Energy!Z37*1000</f>
        <v>161.47974163241338</v>
      </c>
      <c r="AC58" s="36" t="s">
        <v>25</v>
      </c>
      <c r="AD58" s="3">
        <v>83</v>
      </c>
      <c r="AE58" s="37">
        <f>AE17/Energy!AC37*1000</f>
        <v>92.48337979841304</v>
      </c>
      <c r="AF58" s="3">
        <v>194</v>
      </c>
      <c r="AG58" s="50">
        <f>AG17/Energy!AE37*1000</f>
        <v>103.12147922327522</v>
      </c>
      <c r="AJ58" s="6"/>
      <c r="AK58" s="6"/>
      <c r="AL58" s="6"/>
      <c r="AM58" s="152" t="s">
        <v>210</v>
      </c>
      <c r="AN58" s="152">
        <v>300</v>
      </c>
      <c r="AO58" s="163">
        <f>AO17/Energy!AM37*1000</f>
        <v>250.56249999999997</v>
      </c>
      <c r="AP58" s="6"/>
      <c r="AQ58" s="6"/>
      <c r="AR58" s="6"/>
      <c r="AS58" s="6"/>
    </row>
    <row r="59" spans="1:45" x14ac:dyDescent="0.3">
      <c r="I59" s="152"/>
      <c r="J59" s="152"/>
      <c r="K59" s="163"/>
      <c r="L59" s="152"/>
      <c r="M59" s="163"/>
      <c r="N59" s="152"/>
      <c r="O59" s="152"/>
      <c r="P59" s="163"/>
      <c r="Q59" s="152"/>
      <c r="R59" s="163"/>
      <c r="X59" s="152"/>
      <c r="Y59" s="152"/>
      <c r="Z59" s="163"/>
      <c r="AA59" s="152"/>
      <c r="AB59" s="163"/>
      <c r="AC59" s="36" t="s">
        <v>26</v>
      </c>
      <c r="AD59" s="3">
        <v>74</v>
      </c>
      <c r="AE59" s="50">
        <f>AE18/Energy!AC38*1000</f>
        <v>100.26457942894939</v>
      </c>
      <c r="AF59" s="3">
        <v>147</v>
      </c>
      <c r="AG59" s="50">
        <f>AG18/Energy!AE38*1000</f>
        <v>107.63680096211664</v>
      </c>
      <c r="AJ59" s="6"/>
      <c r="AK59" s="6"/>
      <c r="AL59" s="6"/>
      <c r="AM59" s="152"/>
      <c r="AN59" s="152"/>
      <c r="AO59" s="163"/>
      <c r="AP59" s="6"/>
      <c r="AQ59" s="6"/>
      <c r="AR59" s="6"/>
      <c r="AS59" s="6"/>
    </row>
    <row r="60" spans="1:45" x14ac:dyDescent="0.3">
      <c r="A60" s="53" t="s">
        <v>34</v>
      </c>
      <c r="B60" s="53"/>
      <c r="C60" s="16"/>
      <c r="D60" s="16"/>
      <c r="E60" s="16"/>
      <c r="F60" s="16"/>
      <c r="G60" s="16"/>
      <c r="H60" s="51"/>
      <c r="I60" s="16"/>
      <c r="J60" s="16">
        <v>780</v>
      </c>
      <c r="K60" s="52">
        <f>(J49*K49+J50*K50+J54*K54+J58*K58)/SUM(J49:J59)</f>
        <v>110.52620071120275</v>
      </c>
      <c r="L60" s="16">
        <v>875</v>
      </c>
      <c r="M60" s="52">
        <f>(L49*M49+L50*M50+L54*M54+L58*M58)/SUM(L49:L59)</f>
        <v>126.98315685626069</v>
      </c>
      <c r="N60" s="16"/>
      <c r="O60" s="27">
        <v>632</v>
      </c>
      <c r="P60" s="52">
        <f>P19/Energy!N39*1000</f>
        <v>128.05391743892164</v>
      </c>
      <c r="Q60" s="27">
        <v>680</v>
      </c>
      <c r="R60" s="52">
        <f>R19/Energy!P39*1000</f>
        <v>140.35087719298244</v>
      </c>
      <c r="S60" s="64"/>
      <c r="T60" s="16"/>
      <c r="U60" s="16"/>
      <c r="V60" s="16"/>
      <c r="W60" s="51"/>
      <c r="X60" s="16"/>
      <c r="Y60" s="16">
        <v>792</v>
      </c>
      <c r="Z60" s="52"/>
      <c r="AA60" s="16">
        <v>1005</v>
      </c>
      <c r="AB60" s="52"/>
      <c r="AC60" s="16"/>
      <c r="AD60" s="16">
        <f>SUM(AD49:AD59)</f>
        <v>907</v>
      </c>
      <c r="AE60" s="28">
        <f>(AD49*AE49+AD50*AE50+AD51*AE51+AD52*AE52+AD53*AE53+AD54*AE54+AD55*AE55+AD56*AE56+AD57*AE57+AD58*AE58+AD59*AE59)/SUM(AD49:AD59)</f>
        <v>95.054068516005145</v>
      </c>
      <c r="AF60" s="16">
        <f>SUM(AF49:AF59)</f>
        <v>1806</v>
      </c>
      <c r="AG60" s="52">
        <f>(AF49*AG49+AF50*AG50+AF51*AG51+AF52*AG52+AF53*AG53+AF54*AG54+AF55*AG55+AF56*AG56+AF57*AG57+AF58*AG58+AF59*AG59)/SUM(AF49:AF59)</f>
        <v>104.8056979974176</v>
      </c>
      <c r="AH60" s="64"/>
      <c r="AI60" s="16"/>
      <c r="AJ60" s="52"/>
      <c r="AK60" s="52"/>
      <c r="AL60" s="52"/>
      <c r="AM60" s="56"/>
      <c r="AN60" s="56">
        <v>1044</v>
      </c>
      <c r="AO60" s="63">
        <f>AO19/Energy!AM39*1000</f>
        <v>293.92138939670929</v>
      </c>
      <c r="AP60" s="52">
        <v>1469</v>
      </c>
      <c r="AQ60" s="52">
        <f>AQ19/Energy!AO39*1000</f>
        <v>234.65727098014094</v>
      </c>
      <c r="AR60" s="6" t="s">
        <v>213</v>
      </c>
      <c r="AS60" s="6"/>
    </row>
    <row r="61" spans="1:45" s="12" customFormat="1" x14ac:dyDescent="0.3">
      <c r="P61" s="43"/>
      <c r="Q61" s="8"/>
      <c r="R61" s="43"/>
      <c r="Z61" s="43"/>
      <c r="AB61" s="43"/>
      <c r="AJ61" s="43"/>
      <c r="AK61" s="43"/>
      <c r="AL61" s="43"/>
      <c r="AO61" s="43"/>
      <c r="AP61" s="43"/>
      <c r="AQ61" s="43"/>
      <c r="AR61" s="43"/>
      <c r="AS61" s="43"/>
    </row>
    <row r="62" spans="1:45" x14ac:dyDescent="0.3">
      <c r="AO62" s="6"/>
      <c r="AP62" s="6"/>
      <c r="AQ62" s="6"/>
      <c r="AR62" s="43"/>
      <c r="AS62" s="43"/>
    </row>
    <row r="64" spans="1:45" x14ac:dyDescent="0.3">
      <c r="A64" s="68" t="s">
        <v>235</v>
      </c>
      <c r="B64" s="3"/>
      <c r="C64" s="3"/>
      <c r="D64" s="152" t="s">
        <v>1</v>
      </c>
      <c r="E64" s="152"/>
      <c r="F64" s="152"/>
      <c r="G64" s="152"/>
      <c r="H64" s="152"/>
      <c r="I64" s="152" t="s">
        <v>2</v>
      </c>
      <c r="J64" s="152"/>
      <c r="K64" s="152"/>
      <c r="L64" s="152"/>
      <c r="M64" s="152"/>
      <c r="N64" s="152" t="s">
        <v>3</v>
      </c>
      <c r="O64" s="152"/>
      <c r="P64" s="152"/>
      <c r="Q64" s="152"/>
      <c r="R64" s="152"/>
      <c r="S64" s="152" t="s">
        <v>4</v>
      </c>
      <c r="T64" s="152"/>
      <c r="U64" s="152"/>
      <c r="V64" s="152"/>
      <c r="W64" s="152"/>
      <c r="X64" s="152" t="s">
        <v>5</v>
      </c>
      <c r="Y64" s="152"/>
      <c r="Z64" s="152"/>
      <c r="AA64" s="152"/>
      <c r="AB64" s="152"/>
      <c r="AC64" s="152" t="s">
        <v>6</v>
      </c>
      <c r="AD64" s="152"/>
      <c r="AE64" s="152"/>
      <c r="AF64" s="152"/>
      <c r="AG64" s="152"/>
      <c r="AH64" s="152" t="s">
        <v>7</v>
      </c>
      <c r="AI64" s="152"/>
      <c r="AJ64" s="152"/>
      <c r="AK64" s="152"/>
      <c r="AL64" s="152"/>
      <c r="AM64" s="163" t="s">
        <v>8</v>
      </c>
      <c r="AN64" s="163"/>
      <c r="AO64" s="163"/>
      <c r="AP64" s="163"/>
      <c r="AQ64" s="163"/>
      <c r="AR64" s="43"/>
      <c r="AS64" s="43"/>
    </row>
    <row r="65" spans="1:45" x14ac:dyDescent="0.3">
      <c r="A65" s="3"/>
      <c r="B65" s="3"/>
      <c r="C65" s="3"/>
      <c r="D65" s="55" t="s">
        <v>37</v>
      </c>
      <c r="E65" s="55" t="s">
        <v>11</v>
      </c>
      <c r="F65" s="55" t="s">
        <v>27</v>
      </c>
      <c r="G65" s="55" t="s">
        <v>11</v>
      </c>
      <c r="H65" s="55" t="s">
        <v>28</v>
      </c>
      <c r="I65" s="3" t="s">
        <v>37</v>
      </c>
      <c r="J65" s="3" t="s">
        <v>11</v>
      </c>
      <c r="K65" s="3" t="s">
        <v>27</v>
      </c>
      <c r="L65" s="3" t="s">
        <v>11</v>
      </c>
      <c r="M65" s="3" t="s">
        <v>28</v>
      </c>
      <c r="N65" s="3" t="s">
        <v>37</v>
      </c>
      <c r="O65" s="3" t="s">
        <v>11</v>
      </c>
      <c r="P65" s="3" t="s">
        <v>27</v>
      </c>
      <c r="Q65" s="3" t="s">
        <v>11</v>
      </c>
      <c r="R65" s="3" t="s">
        <v>28</v>
      </c>
      <c r="S65" s="3" t="s">
        <v>37</v>
      </c>
      <c r="T65" s="3" t="s">
        <v>11</v>
      </c>
      <c r="U65" s="3" t="s">
        <v>27</v>
      </c>
      <c r="V65" s="3" t="s">
        <v>11</v>
      </c>
      <c r="W65" s="3" t="s">
        <v>28</v>
      </c>
      <c r="X65" s="3" t="s">
        <v>37</v>
      </c>
      <c r="Y65" s="3" t="s">
        <v>11</v>
      </c>
      <c r="Z65" s="3" t="s">
        <v>27</v>
      </c>
      <c r="AA65" s="3" t="s">
        <v>11</v>
      </c>
      <c r="AB65" s="3" t="s">
        <v>28</v>
      </c>
      <c r="AC65" s="55" t="s">
        <v>37</v>
      </c>
      <c r="AD65" s="55" t="s">
        <v>11</v>
      </c>
      <c r="AE65" s="55" t="s">
        <v>27</v>
      </c>
      <c r="AF65" s="55" t="s">
        <v>11</v>
      </c>
      <c r="AG65" s="55" t="s">
        <v>28</v>
      </c>
      <c r="AH65" s="3" t="s">
        <v>37</v>
      </c>
      <c r="AI65" s="3" t="s">
        <v>11</v>
      </c>
      <c r="AJ65" s="3" t="s">
        <v>27</v>
      </c>
      <c r="AK65" s="3" t="s">
        <v>11</v>
      </c>
      <c r="AL65" s="3" t="s">
        <v>28</v>
      </c>
      <c r="AM65" s="55" t="s">
        <v>37</v>
      </c>
      <c r="AN65" s="55" t="s">
        <v>11</v>
      </c>
      <c r="AO65" s="55" t="s">
        <v>27</v>
      </c>
      <c r="AP65" s="55" t="s">
        <v>11</v>
      </c>
      <c r="AQ65" s="3" t="s">
        <v>28</v>
      </c>
      <c r="AR65" s="12"/>
      <c r="AS65" s="12"/>
    </row>
    <row r="66" spans="1:45" x14ac:dyDescent="0.3">
      <c r="D66" s="25" t="s">
        <v>222</v>
      </c>
      <c r="E66" s="3">
        <v>66</v>
      </c>
      <c r="F66" s="3">
        <v>362</v>
      </c>
      <c r="G66" s="3">
        <v>64</v>
      </c>
      <c r="H66" s="3">
        <v>348</v>
      </c>
      <c r="AC66" s="36" t="s">
        <v>12</v>
      </c>
      <c r="AD66" s="3">
        <v>277</v>
      </c>
      <c r="AE66" s="50">
        <f>10*AE23</f>
        <v>226.2541806020067</v>
      </c>
      <c r="AF66" s="3">
        <v>302</v>
      </c>
      <c r="AG66" s="50">
        <f>10*AG23</f>
        <v>238.47688252475604</v>
      </c>
      <c r="AM66" s="3"/>
      <c r="AN66" s="3" t="s">
        <v>212</v>
      </c>
      <c r="AO66" s="3" t="s">
        <v>211</v>
      </c>
      <c r="AP66" s="3" t="s">
        <v>217</v>
      </c>
      <c r="AR66" s="12"/>
      <c r="AS66" s="12"/>
    </row>
    <row r="67" spans="1:45" x14ac:dyDescent="0.3">
      <c r="D67" s="26" t="s">
        <v>223</v>
      </c>
      <c r="E67" s="3">
        <v>150</v>
      </c>
      <c r="F67" s="3">
        <v>335</v>
      </c>
      <c r="G67" s="3">
        <v>141</v>
      </c>
      <c r="H67" s="3">
        <v>357</v>
      </c>
      <c r="AC67" s="36" t="s">
        <v>13</v>
      </c>
      <c r="AD67" s="3">
        <v>168</v>
      </c>
      <c r="AE67" s="50">
        <f t="shared" ref="AE67:AG69" si="0">10*AE24</f>
        <v>229.59016715316051</v>
      </c>
      <c r="AF67" s="3">
        <v>179</v>
      </c>
      <c r="AG67" s="50">
        <f t="shared" si="0"/>
        <v>230.46747303040209</v>
      </c>
      <c r="AM67" s="39" t="s">
        <v>214</v>
      </c>
      <c r="AN67" s="3">
        <v>1503</v>
      </c>
      <c r="AO67" s="50">
        <f>10*AO24</f>
        <v>270.48258742790392</v>
      </c>
      <c r="AP67" s="163">
        <f>10*AP24</f>
        <v>231.50433184562877</v>
      </c>
      <c r="AQ67" s="6"/>
      <c r="AR67" s="43"/>
      <c r="AS67" s="12"/>
    </row>
    <row r="68" spans="1:45" x14ac:dyDescent="0.3">
      <c r="D68" s="26" t="s">
        <v>224</v>
      </c>
      <c r="E68" s="3">
        <v>134</v>
      </c>
      <c r="F68" s="3">
        <v>322</v>
      </c>
      <c r="G68" s="3">
        <v>135</v>
      </c>
      <c r="H68" s="3">
        <v>329</v>
      </c>
      <c r="AC68" s="36" t="s">
        <v>14</v>
      </c>
      <c r="AD68" s="3">
        <v>93</v>
      </c>
      <c r="AE68" s="50">
        <f t="shared" si="0"/>
        <v>218.52474771744355</v>
      </c>
      <c r="AF68" s="3">
        <v>89</v>
      </c>
      <c r="AG68" s="50">
        <f t="shared" si="0"/>
        <v>222.21558049524035</v>
      </c>
      <c r="AM68" s="40" t="s">
        <v>215</v>
      </c>
      <c r="AN68" s="3">
        <v>1620</v>
      </c>
      <c r="AO68" s="50">
        <f t="shared" ref="AO68:AO69" si="1">10*AO25</f>
        <v>264.06058870988727</v>
      </c>
      <c r="AP68" s="163"/>
      <c r="AQ68" s="6"/>
      <c r="AR68" s="43"/>
      <c r="AS68" s="12"/>
    </row>
    <row r="69" spans="1:45" x14ac:dyDescent="0.3">
      <c r="D69" s="26" t="s">
        <v>225</v>
      </c>
      <c r="E69" s="3">
        <v>117</v>
      </c>
      <c r="F69" s="3">
        <v>306</v>
      </c>
      <c r="G69" s="3">
        <v>123</v>
      </c>
      <c r="H69" s="3">
        <v>335</v>
      </c>
      <c r="AC69" s="36" t="s">
        <v>15</v>
      </c>
      <c r="AD69" s="3">
        <v>80</v>
      </c>
      <c r="AE69" s="50">
        <f t="shared" si="0"/>
        <v>214.64632987864104</v>
      </c>
      <c r="AF69" s="3">
        <v>117</v>
      </c>
      <c r="AG69" s="50">
        <f t="shared" si="0"/>
        <v>246.9418260577774</v>
      </c>
      <c r="AM69" s="3" t="s">
        <v>216</v>
      </c>
      <c r="AN69" s="3">
        <v>1500</v>
      </c>
      <c r="AO69" s="50">
        <f t="shared" si="1"/>
        <v>166.86305158109894</v>
      </c>
      <c r="AP69" s="163"/>
      <c r="AQ69" s="6"/>
      <c r="AR69" s="43"/>
      <c r="AS69" s="12"/>
    </row>
    <row r="70" spans="1:45" x14ac:dyDescent="0.3">
      <c r="D70" s="26"/>
      <c r="E70" s="3"/>
      <c r="F70" s="3"/>
      <c r="G70" s="3"/>
      <c r="H70" s="3"/>
      <c r="AC70" s="36"/>
      <c r="AD70" s="3"/>
      <c r="AE70" s="50"/>
      <c r="AF70" s="3"/>
      <c r="AG70" s="50"/>
      <c r="AM70" s="3"/>
      <c r="AN70" s="3" t="s">
        <v>212</v>
      </c>
      <c r="AO70" s="3" t="s">
        <v>211</v>
      </c>
      <c r="AR70" s="12"/>
      <c r="AS70" s="12"/>
    </row>
    <row r="71" spans="1:45" x14ac:dyDescent="0.3">
      <c r="D71" s="26" t="s">
        <v>226</v>
      </c>
      <c r="E71" s="3">
        <v>170</v>
      </c>
      <c r="F71" s="3">
        <v>333</v>
      </c>
      <c r="G71" s="3">
        <v>176</v>
      </c>
      <c r="H71" s="3">
        <v>387</v>
      </c>
      <c r="I71" s="3" t="s">
        <v>16</v>
      </c>
      <c r="J71" s="3">
        <v>47</v>
      </c>
      <c r="K71" s="3">
        <f>10*K28</f>
        <v>250</v>
      </c>
      <c r="L71" s="3">
        <v>52</v>
      </c>
      <c r="M71" s="3">
        <f>10*M28</f>
        <v>330</v>
      </c>
      <c r="N71" s="152" t="s">
        <v>191</v>
      </c>
      <c r="O71" s="152">
        <v>131</v>
      </c>
      <c r="P71" s="163">
        <f>10*P28</f>
        <v>310.29491586755921</v>
      </c>
      <c r="Q71" s="152">
        <v>119</v>
      </c>
      <c r="R71" s="163">
        <f>10*R28</f>
        <v>339.45184812672869</v>
      </c>
      <c r="S71" s="152" t="s">
        <v>200</v>
      </c>
      <c r="T71" s="152">
        <v>138</v>
      </c>
      <c r="U71" s="162">
        <f>10*U7</f>
        <v>0</v>
      </c>
      <c r="V71" s="152">
        <v>143</v>
      </c>
      <c r="W71" s="162">
        <f>10*W7</f>
        <v>0</v>
      </c>
      <c r="X71" s="152" t="s">
        <v>191</v>
      </c>
      <c r="Y71" s="152">
        <v>132</v>
      </c>
      <c r="Z71" s="152">
        <f>10*Z28</f>
        <v>266</v>
      </c>
      <c r="AA71" s="152">
        <v>202</v>
      </c>
      <c r="AB71" s="153">
        <f>10*AB28</f>
        <v>298</v>
      </c>
      <c r="AC71" s="36" t="s">
        <v>16</v>
      </c>
      <c r="AD71" s="3">
        <v>135</v>
      </c>
      <c r="AE71" s="50">
        <f>10*AE28</f>
        <v>224.84744332506662</v>
      </c>
      <c r="AF71" s="3">
        <v>192</v>
      </c>
      <c r="AG71" s="50">
        <f>10*AG28</f>
        <v>234.12259349413586</v>
      </c>
      <c r="AH71" s="152" t="s">
        <v>207</v>
      </c>
      <c r="AI71" s="159">
        <v>164</v>
      </c>
      <c r="AJ71" s="167">
        <f>10*AJ28</f>
        <v>216.20554367971289</v>
      </c>
      <c r="AK71" s="159">
        <v>160</v>
      </c>
      <c r="AL71" s="167">
        <f>10*AL49</f>
        <v>1073.6315643234232</v>
      </c>
      <c r="AM71" s="152" t="s">
        <v>207</v>
      </c>
      <c r="AN71" s="152">
        <v>772</v>
      </c>
      <c r="AO71" s="163">
        <f>10*AO28</f>
        <v>432.16576221016277</v>
      </c>
      <c r="AP71" s="6"/>
      <c r="AQ71" s="6"/>
      <c r="AR71" s="6"/>
      <c r="AS71" s="6"/>
    </row>
    <row r="72" spans="1:45" x14ac:dyDescent="0.3">
      <c r="D72" s="164" t="s">
        <v>218</v>
      </c>
      <c r="E72" s="152">
        <v>190</v>
      </c>
      <c r="F72" s="152">
        <v>343</v>
      </c>
      <c r="G72" s="152">
        <v>185</v>
      </c>
      <c r="H72" s="152">
        <v>371</v>
      </c>
      <c r="I72" s="152" t="s">
        <v>181</v>
      </c>
      <c r="J72" s="152">
        <v>221</v>
      </c>
      <c r="K72" s="152">
        <f>10*K29</f>
        <v>270</v>
      </c>
      <c r="L72" s="152">
        <v>259</v>
      </c>
      <c r="M72" s="152">
        <f>10*M29</f>
        <v>300</v>
      </c>
      <c r="N72" s="152"/>
      <c r="O72" s="152"/>
      <c r="P72" s="163"/>
      <c r="Q72" s="152"/>
      <c r="R72" s="163"/>
      <c r="S72" s="152"/>
      <c r="T72" s="152"/>
      <c r="U72" s="162"/>
      <c r="V72" s="152"/>
      <c r="W72" s="162"/>
      <c r="X72" s="152"/>
      <c r="Y72" s="152"/>
      <c r="Z72" s="152"/>
      <c r="AA72" s="152"/>
      <c r="AB72" s="153"/>
      <c r="AC72" s="36" t="s">
        <v>17</v>
      </c>
      <c r="AD72" s="3">
        <v>77</v>
      </c>
      <c r="AE72" s="50">
        <f t="shared" ref="AE72:AG81" si="2">10*AE29</f>
        <v>221.06193945008209</v>
      </c>
      <c r="AF72" s="3">
        <v>137</v>
      </c>
      <c r="AG72" s="50">
        <f t="shared" si="2"/>
        <v>235.01173739878141</v>
      </c>
      <c r="AH72" s="152"/>
      <c r="AI72" s="159"/>
      <c r="AJ72" s="167"/>
      <c r="AK72" s="159"/>
      <c r="AL72" s="167"/>
      <c r="AM72" s="152"/>
      <c r="AN72" s="152"/>
      <c r="AO72" s="163"/>
      <c r="AP72" s="6"/>
      <c r="AQ72" s="6"/>
      <c r="AR72" s="6"/>
      <c r="AS72" s="6"/>
    </row>
    <row r="73" spans="1:45" x14ac:dyDescent="0.3">
      <c r="D73" s="164"/>
      <c r="E73" s="152"/>
      <c r="F73" s="152"/>
      <c r="G73" s="152"/>
      <c r="H73" s="152"/>
      <c r="I73" s="152"/>
      <c r="J73" s="152"/>
      <c r="K73" s="152"/>
      <c r="L73" s="152"/>
      <c r="M73" s="152"/>
      <c r="N73" s="152" t="s">
        <v>248</v>
      </c>
      <c r="O73" s="152">
        <v>350</v>
      </c>
      <c r="P73" s="163">
        <f>10*P30</f>
        <v>306.88251067633325</v>
      </c>
      <c r="Q73" s="152">
        <v>394</v>
      </c>
      <c r="R73" s="163">
        <f>10*R30</f>
        <v>344.14031357959072</v>
      </c>
      <c r="S73" s="152" t="s">
        <v>201</v>
      </c>
      <c r="T73" s="152">
        <v>136</v>
      </c>
      <c r="U73" s="162">
        <f>10*U9</f>
        <v>0</v>
      </c>
      <c r="V73" s="152">
        <v>169</v>
      </c>
      <c r="W73" s="162">
        <f>10*W9</f>
        <v>0</v>
      </c>
      <c r="X73" s="152" t="s">
        <v>192</v>
      </c>
      <c r="Y73" s="152">
        <v>183</v>
      </c>
      <c r="Z73" s="152">
        <f>10*Z30</f>
        <v>274</v>
      </c>
      <c r="AA73" s="152">
        <v>247</v>
      </c>
      <c r="AB73" s="153">
        <f>10*AB30</f>
        <v>334</v>
      </c>
      <c r="AC73" s="36" t="s">
        <v>18</v>
      </c>
      <c r="AD73" s="3">
        <v>85</v>
      </c>
      <c r="AE73" s="50">
        <f t="shared" si="2"/>
        <v>242.47073729237138</v>
      </c>
      <c r="AF73" s="3">
        <v>158</v>
      </c>
      <c r="AG73" s="50">
        <f t="shared" si="2"/>
        <v>237.49795495446364</v>
      </c>
      <c r="AH73" s="152"/>
      <c r="AI73" s="159"/>
      <c r="AJ73" s="167"/>
      <c r="AK73" s="159"/>
      <c r="AL73" s="167"/>
      <c r="AM73" s="152"/>
      <c r="AN73" s="152"/>
      <c r="AO73" s="163"/>
      <c r="AP73" s="6"/>
      <c r="AQ73" s="6"/>
      <c r="AR73" s="6"/>
      <c r="AS73" s="6"/>
    </row>
    <row r="74" spans="1:45" x14ac:dyDescent="0.3">
      <c r="D74" s="164" t="s">
        <v>219</v>
      </c>
      <c r="E74" s="152">
        <v>253</v>
      </c>
      <c r="F74" s="152">
        <v>327</v>
      </c>
      <c r="G74" s="152">
        <v>289</v>
      </c>
      <c r="H74" s="152">
        <v>398</v>
      </c>
      <c r="I74" s="152"/>
      <c r="J74" s="152"/>
      <c r="K74" s="152"/>
      <c r="L74" s="152"/>
      <c r="M74" s="152"/>
      <c r="N74" s="152"/>
      <c r="O74" s="152"/>
      <c r="P74" s="163"/>
      <c r="Q74" s="152"/>
      <c r="R74" s="163"/>
      <c r="S74" s="152"/>
      <c r="T74" s="152"/>
      <c r="U74" s="162"/>
      <c r="V74" s="152"/>
      <c r="W74" s="162"/>
      <c r="X74" s="152"/>
      <c r="Y74" s="152"/>
      <c r="Z74" s="152"/>
      <c r="AA74" s="152"/>
      <c r="AB74" s="153"/>
      <c r="AC74" s="36" t="s">
        <v>19</v>
      </c>
      <c r="AD74" s="3">
        <v>84</v>
      </c>
      <c r="AE74" s="50">
        <f t="shared" si="2"/>
        <v>212.97620048776389</v>
      </c>
      <c r="AF74" s="3">
        <v>160</v>
      </c>
      <c r="AG74" s="50">
        <f t="shared" si="2"/>
        <v>238.81134873664226</v>
      </c>
      <c r="AH74" s="152" t="s">
        <v>208</v>
      </c>
      <c r="AI74" s="159">
        <v>157</v>
      </c>
      <c r="AJ74" s="167">
        <f>10*AJ52</f>
        <v>1078.2241014799156</v>
      </c>
      <c r="AK74" s="159">
        <v>181</v>
      </c>
      <c r="AL74" s="167">
        <f>10*AL52</f>
        <v>1252.7162103433288</v>
      </c>
      <c r="AM74" s="158" t="s">
        <v>208</v>
      </c>
      <c r="AN74" s="152">
        <v>692</v>
      </c>
      <c r="AO74" s="163">
        <f>10*AO31</f>
        <v>591.16662374452744</v>
      </c>
      <c r="AP74" s="6"/>
      <c r="AQ74" s="6"/>
      <c r="AR74" s="6"/>
      <c r="AS74" s="6"/>
    </row>
    <row r="75" spans="1:45" x14ac:dyDescent="0.3">
      <c r="D75" s="164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63"/>
      <c r="Q75" s="152"/>
      <c r="R75" s="163"/>
      <c r="S75" s="152" t="s">
        <v>202</v>
      </c>
      <c r="T75" s="152">
        <v>179</v>
      </c>
      <c r="U75" s="162">
        <f>10*U11</f>
        <v>0</v>
      </c>
      <c r="V75" s="152">
        <v>256</v>
      </c>
      <c r="W75" s="162">
        <f>10*W11</f>
        <v>0</v>
      </c>
      <c r="X75" s="152"/>
      <c r="Y75" s="152"/>
      <c r="Z75" s="152"/>
      <c r="AA75" s="152"/>
      <c r="AB75" s="153"/>
      <c r="AC75" s="36" t="s">
        <v>20</v>
      </c>
      <c r="AD75" s="3">
        <v>69</v>
      </c>
      <c r="AE75" s="50">
        <f t="shared" si="2"/>
        <v>222.85465102935436</v>
      </c>
      <c r="AF75" s="3">
        <v>167</v>
      </c>
      <c r="AG75" s="50">
        <f t="shared" si="2"/>
        <v>261.10274745954081</v>
      </c>
      <c r="AH75" s="152"/>
      <c r="AI75" s="159"/>
      <c r="AJ75" s="167"/>
      <c r="AK75" s="159"/>
      <c r="AL75" s="167"/>
      <c r="AM75" s="158"/>
      <c r="AN75" s="152"/>
      <c r="AO75" s="163"/>
      <c r="AP75" s="6"/>
      <c r="AQ75" s="6"/>
      <c r="AR75" s="6"/>
      <c r="AS75" s="6"/>
    </row>
    <row r="76" spans="1:45" x14ac:dyDescent="0.3">
      <c r="D76" s="164" t="s">
        <v>220</v>
      </c>
      <c r="E76" s="152">
        <v>297</v>
      </c>
      <c r="F76" s="152">
        <v>338</v>
      </c>
      <c r="G76" s="152">
        <v>318</v>
      </c>
      <c r="H76" s="152">
        <v>397</v>
      </c>
      <c r="I76" s="152" t="s">
        <v>182</v>
      </c>
      <c r="J76" s="152">
        <v>308</v>
      </c>
      <c r="K76" s="152">
        <f>10*K33</f>
        <v>280</v>
      </c>
      <c r="L76" s="152">
        <v>317</v>
      </c>
      <c r="M76" s="152">
        <f>10*M33</f>
        <v>310</v>
      </c>
      <c r="N76" s="152"/>
      <c r="O76" s="152"/>
      <c r="P76" s="163"/>
      <c r="Q76" s="152"/>
      <c r="R76" s="163"/>
      <c r="S76" s="152"/>
      <c r="T76" s="152"/>
      <c r="U76" s="162"/>
      <c r="V76" s="152"/>
      <c r="W76" s="162"/>
      <c r="X76" s="152" t="s">
        <v>182</v>
      </c>
      <c r="Y76" s="152">
        <v>308</v>
      </c>
      <c r="Z76" s="152">
        <f>10*Z33</f>
        <v>294</v>
      </c>
      <c r="AA76" s="152">
        <v>358</v>
      </c>
      <c r="AB76" s="153">
        <f>10*AB33</f>
        <v>365</v>
      </c>
      <c r="AC76" s="36" t="s">
        <v>21</v>
      </c>
      <c r="AD76" s="3">
        <v>67</v>
      </c>
      <c r="AE76" s="50">
        <f t="shared" si="2"/>
        <v>226.89406210950156</v>
      </c>
      <c r="AF76" s="3">
        <v>168</v>
      </c>
      <c r="AG76" s="50">
        <f t="shared" si="2"/>
        <v>264.1837688069848</v>
      </c>
      <c r="AH76" s="152"/>
      <c r="AI76" s="159"/>
      <c r="AJ76" s="167"/>
      <c r="AK76" s="159"/>
      <c r="AL76" s="167"/>
      <c r="AM76" s="158"/>
      <c r="AN76" s="152"/>
      <c r="AO76" s="163"/>
      <c r="AP76" s="6"/>
      <c r="AQ76" s="6"/>
      <c r="AR76" s="6"/>
      <c r="AS76" s="6"/>
    </row>
    <row r="77" spans="1:45" x14ac:dyDescent="0.3">
      <c r="D77" s="164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63"/>
      <c r="Q77" s="152"/>
      <c r="R77" s="163"/>
      <c r="S77" s="152" t="s">
        <v>203</v>
      </c>
      <c r="T77" s="152">
        <v>192</v>
      </c>
      <c r="U77" s="162">
        <f>10*U13</f>
        <v>0</v>
      </c>
      <c r="V77" s="152">
        <v>193</v>
      </c>
      <c r="W77" s="162">
        <f>10*W13</f>
        <v>0</v>
      </c>
      <c r="X77" s="152"/>
      <c r="Y77" s="152"/>
      <c r="Z77" s="152"/>
      <c r="AA77" s="152"/>
      <c r="AB77" s="153"/>
      <c r="AC77" s="36" t="s">
        <v>22</v>
      </c>
      <c r="AD77" s="3">
        <v>73</v>
      </c>
      <c r="AE77" s="50">
        <f t="shared" si="2"/>
        <v>230.69377262118189</v>
      </c>
      <c r="AF77" s="3">
        <v>136</v>
      </c>
      <c r="AG77" s="50">
        <f t="shared" si="2"/>
        <v>277.92377402965587</v>
      </c>
      <c r="AH77" s="158" t="s">
        <v>209</v>
      </c>
      <c r="AI77" s="159">
        <v>149</v>
      </c>
      <c r="AJ77" s="167">
        <f>10*AJ55</f>
        <v>1061.7556241729155</v>
      </c>
      <c r="AK77" s="159">
        <v>200</v>
      </c>
      <c r="AL77" s="167">
        <f>10*AL55</f>
        <v>1301.7124698405225</v>
      </c>
      <c r="AM77" s="152" t="s">
        <v>209</v>
      </c>
      <c r="AN77" s="152">
        <v>749</v>
      </c>
      <c r="AO77" s="163">
        <f>10*AO34</f>
        <v>905.86482459704723</v>
      </c>
      <c r="AP77" s="6"/>
      <c r="AQ77" s="6"/>
      <c r="AR77" s="6"/>
      <c r="AS77" s="6"/>
    </row>
    <row r="78" spans="1:45" x14ac:dyDescent="0.3">
      <c r="D78" s="164" t="s">
        <v>221</v>
      </c>
      <c r="E78" s="152">
        <v>292</v>
      </c>
      <c r="F78" s="152">
        <v>345</v>
      </c>
      <c r="G78" s="152">
        <v>322</v>
      </c>
      <c r="H78" s="152">
        <v>408</v>
      </c>
      <c r="I78" s="152"/>
      <c r="J78" s="152"/>
      <c r="K78" s="152"/>
      <c r="L78" s="152"/>
      <c r="M78" s="152"/>
      <c r="N78" s="152"/>
      <c r="O78" s="152"/>
      <c r="P78" s="163"/>
      <c r="Q78" s="152"/>
      <c r="R78" s="163"/>
      <c r="S78" s="152"/>
      <c r="T78" s="152"/>
      <c r="U78" s="162"/>
      <c r="V78" s="152"/>
      <c r="W78" s="162"/>
      <c r="X78" s="152"/>
      <c r="Y78" s="152"/>
      <c r="Z78" s="152"/>
      <c r="AA78" s="152"/>
      <c r="AB78" s="153"/>
      <c r="AC78" s="36" t="s">
        <v>23</v>
      </c>
      <c r="AD78" s="3">
        <v>75</v>
      </c>
      <c r="AE78" s="50">
        <f t="shared" si="2"/>
        <v>226.23717745668958</v>
      </c>
      <c r="AF78" s="3">
        <v>160</v>
      </c>
      <c r="AG78" s="50">
        <f t="shared" si="2"/>
        <v>269.46901964455674</v>
      </c>
      <c r="AH78" s="158"/>
      <c r="AI78" s="159"/>
      <c r="AJ78" s="167"/>
      <c r="AK78" s="159"/>
      <c r="AL78" s="167"/>
      <c r="AM78" s="152"/>
      <c r="AN78" s="152"/>
      <c r="AO78" s="163"/>
      <c r="AP78" s="6"/>
      <c r="AQ78" s="6"/>
      <c r="AR78" s="6"/>
      <c r="AS78" s="6"/>
    </row>
    <row r="79" spans="1:45" x14ac:dyDescent="0.3">
      <c r="D79" s="164"/>
      <c r="E79" s="152"/>
      <c r="F79" s="152"/>
      <c r="G79" s="152"/>
      <c r="H79" s="152"/>
      <c r="I79" s="152"/>
      <c r="J79" s="152"/>
      <c r="K79" s="152"/>
      <c r="L79" s="152"/>
      <c r="M79" s="152"/>
      <c r="N79" s="152" t="s">
        <v>249</v>
      </c>
      <c r="O79" s="152">
        <v>151</v>
      </c>
      <c r="P79" s="163">
        <f>10*P36</f>
        <v>296.10926202226563</v>
      </c>
      <c r="Q79" s="152">
        <v>167</v>
      </c>
      <c r="R79" s="163">
        <f>10*R36</f>
        <v>309.90510083036776</v>
      </c>
      <c r="S79" s="152" t="s">
        <v>204</v>
      </c>
      <c r="T79" s="152">
        <v>217</v>
      </c>
      <c r="U79" s="162">
        <f>10*U15</f>
        <v>0</v>
      </c>
      <c r="V79" s="152">
        <v>164</v>
      </c>
      <c r="W79" s="162">
        <f>10*W15</f>
        <v>0</v>
      </c>
      <c r="X79" s="152"/>
      <c r="Y79" s="152"/>
      <c r="Z79" s="152"/>
      <c r="AA79" s="152"/>
      <c r="AB79" s="153"/>
      <c r="AC79" s="36" t="s">
        <v>24</v>
      </c>
      <c r="AD79" s="3">
        <v>85</v>
      </c>
      <c r="AE79" s="50">
        <f t="shared" si="2"/>
        <v>235.55396517897907</v>
      </c>
      <c r="AF79" s="3">
        <v>187</v>
      </c>
      <c r="AG79" s="50">
        <f t="shared" si="2"/>
        <v>246.99186991869919</v>
      </c>
      <c r="AH79" s="158"/>
      <c r="AI79" s="159"/>
      <c r="AJ79" s="167"/>
      <c r="AK79" s="159"/>
      <c r="AL79" s="167"/>
      <c r="AM79" s="152"/>
      <c r="AN79" s="152"/>
      <c r="AO79" s="163"/>
      <c r="AP79" s="6"/>
      <c r="AQ79" s="6"/>
      <c r="AR79" s="6"/>
      <c r="AS79" s="6"/>
    </row>
    <row r="80" spans="1:45" x14ac:dyDescent="0.3">
      <c r="D80" s="164" t="s">
        <v>210</v>
      </c>
      <c r="E80" s="152">
        <v>262</v>
      </c>
      <c r="F80" s="152">
        <v>339</v>
      </c>
      <c r="G80" s="152">
        <v>262</v>
      </c>
      <c r="H80" s="152">
        <v>411</v>
      </c>
      <c r="I80" s="152" t="s">
        <v>183</v>
      </c>
      <c r="J80" s="152">
        <v>204</v>
      </c>
      <c r="K80" s="152">
        <f>10*K37</f>
        <v>280</v>
      </c>
      <c r="L80" s="152">
        <v>247</v>
      </c>
      <c r="M80" s="152">
        <f>10*M37</f>
        <v>320</v>
      </c>
      <c r="N80" s="152"/>
      <c r="O80" s="152"/>
      <c r="P80" s="163"/>
      <c r="Q80" s="152"/>
      <c r="R80" s="163"/>
      <c r="S80" s="152"/>
      <c r="T80" s="152"/>
      <c r="U80" s="162"/>
      <c r="V80" s="152"/>
      <c r="W80" s="162"/>
      <c r="X80" s="152" t="s">
        <v>193</v>
      </c>
      <c r="Y80" s="152">
        <v>169</v>
      </c>
      <c r="Z80" s="152">
        <f>10*Z37</f>
        <v>326</v>
      </c>
      <c r="AA80" s="152">
        <v>198</v>
      </c>
      <c r="AB80" s="153">
        <f>10*AB37</f>
        <v>388</v>
      </c>
      <c r="AC80" s="36" t="s">
        <v>25</v>
      </c>
      <c r="AD80" s="3">
        <v>83</v>
      </c>
      <c r="AE80" s="50">
        <f t="shared" si="2"/>
        <v>221.37522137522137</v>
      </c>
      <c r="AF80" s="3">
        <v>194</v>
      </c>
      <c r="AG80" s="50">
        <f t="shared" si="2"/>
        <v>247.4633417093419</v>
      </c>
      <c r="AM80" s="152" t="s">
        <v>210</v>
      </c>
      <c r="AN80" s="152">
        <v>300</v>
      </c>
      <c r="AO80" s="163">
        <f>10*AO37</f>
        <v>598.53687667960583</v>
      </c>
      <c r="AP80" s="6"/>
      <c r="AQ80" s="6"/>
      <c r="AR80" s="6"/>
      <c r="AS80" s="6"/>
    </row>
    <row r="81" spans="1:45" x14ac:dyDescent="0.3">
      <c r="D81" s="164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63"/>
      <c r="Q81" s="152"/>
      <c r="R81" s="163"/>
      <c r="S81" s="3"/>
      <c r="T81" s="3"/>
      <c r="U81" s="3"/>
      <c r="V81" s="3"/>
      <c r="W81" s="3"/>
      <c r="X81" s="152"/>
      <c r="Y81" s="152"/>
      <c r="Z81" s="152"/>
      <c r="AA81" s="152"/>
      <c r="AB81" s="153"/>
      <c r="AC81" s="36" t="s">
        <v>26</v>
      </c>
      <c r="AD81" s="3">
        <v>74</v>
      </c>
      <c r="AE81" s="50">
        <f t="shared" si="2"/>
        <v>240.34777093628605</v>
      </c>
      <c r="AF81" s="3">
        <v>147</v>
      </c>
      <c r="AG81" s="50">
        <f t="shared" si="2"/>
        <v>258.24601900777259</v>
      </c>
      <c r="AM81" s="152"/>
      <c r="AN81" s="152"/>
      <c r="AO81" s="163"/>
      <c r="AP81" s="6"/>
      <c r="AQ81" s="6"/>
      <c r="AR81" s="6"/>
      <c r="AS81" s="6"/>
    </row>
    <row r="82" spans="1:45" x14ac:dyDescent="0.3">
      <c r="A82" s="53" t="s">
        <v>34</v>
      </c>
      <c r="B82" s="16"/>
      <c r="C82" s="16"/>
      <c r="D82" s="16"/>
      <c r="E82" s="16">
        <v>1464</v>
      </c>
      <c r="F82" s="16">
        <v>338</v>
      </c>
      <c r="G82" s="16">
        <v>1552</v>
      </c>
      <c r="H82" s="16">
        <v>398</v>
      </c>
      <c r="I82" s="16"/>
      <c r="J82" s="16">
        <v>780</v>
      </c>
      <c r="K82" s="16">
        <f>10*K39</f>
        <v>270</v>
      </c>
      <c r="L82" s="16">
        <v>875</v>
      </c>
      <c r="M82" s="16">
        <f>10*M39</f>
        <v>310</v>
      </c>
      <c r="N82" s="16"/>
      <c r="O82" s="27">
        <v>632</v>
      </c>
      <c r="P82" s="52">
        <f>10*P39</f>
        <v>305.55834757262039</v>
      </c>
      <c r="Q82" s="27">
        <v>680</v>
      </c>
      <c r="R82" s="52">
        <f>10*R39</f>
        <v>334.7280334728033</v>
      </c>
      <c r="S82" s="16"/>
      <c r="T82" s="16"/>
      <c r="U82" s="28"/>
      <c r="V82" s="16"/>
      <c r="W82" s="28"/>
      <c r="X82" s="16"/>
      <c r="Y82" s="16">
        <v>792</v>
      </c>
      <c r="Z82" s="52">
        <f>10*Z39</f>
        <v>292</v>
      </c>
      <c r="AA82" s="16">
        <v>1005</v>
      </c>
      <c r="AB82" s="52">
        <f>10*AB39</f>
        <v>349</v>
      </c>
      <c r="AC82" s="56"/>
      <c r="AD82" s="56">
        <f>SUM(AD71:AD81)</f>
        <v>907</v>
      </c>
      <c r="AE82" s="63">
        <f>(AD71*AE71+AD72*AE72+AD73*AE73+AD74*AE74+AD75*AE75+AD76*AE76+AD77*AE77+AD78*AE78+AD79*AE79+AD80*AE80+AD81*AE81)/SUM(AD71:AD81)</f>
        <v>227.61351703855112</v>
      </c>
      <c r="AF82" s="56">
        <f>SUM(AF71:AF81)</f>
        <v>1806</v>
      </c>
      <c r="AG82" s="63">
        <f>(AF71*AG71+AF72*AG72+AF73*AG73+AF74*AG74+AF75*AG75+AF76*AG76+AF77*AG77+AF78*AG78+AF79*AG79+AF80*AG80+AF81*AG81)/SUM(AF71:AF81)</f>
        <v>251.35098549956027</v>
      </c>
      <c r="AH82" s="16"/>
      <c r="AI82" s="16"/>
      <c r="AJ82" s="28"/>
      <c r="AK82" s="16"/>
      <c r="AL82" s="16"/>
      <c r="AM82" s="56"/>
      <c r="AN82" s="56">
        <v>1044</v>
      </c>
      <c r="AO82" s="63">
        <f>10*AO39</f>
        <v>701.76778699257966</v>
      </c>
      <c r="AP82" s="52">
        <v>1469</v>
      </c>
      <c r="AQ82" s="52">
        <f>10*AQ39</f>
        <v>560.26307739369838</v>
      </c>
      <c r="AR82" s="6" t="s">
        <v>213</v>
      </c>
      <c r="AS82" s="6"/>
    </row>
  </sheetData>
  <mergeCells count="471">
    <mergeCell ref="N57:N59"/>
    <mergeCell ref="O57:O59"/>
    <mergeCell ref="P57:P59"/>
    <mergeCell ref="Q57:Q59"/>
    <mergeCell ref="R57:R59"/>
    <mergeCell ref="N49:N50"/>
    <mergeCell ref="O49:O50"/>
    <mergeCell ref="P49:P50"/>
    <mergeCell ref="Q49:Q50"/>
    <mergeCell ref="R49:R50"/>
    <mergeCell ref="N51:N56"/>
    <mergeCell ref="O51:O56"/>
    <mergeCell ref="P51:P56"/>
    <mergeCell ref="Q51:Q56"/>
    <mergeCell ref="R51:R56"/>
    <mergeCell ref="N30:N35"/>
    <mergeCell ref="O30:O35"/>
    <mergeCell ref="P30:P35"/>
    <mergeCell ref="Q30:Q35"/>
    <mergeCell ref="R30:R35"/>
    <mergeCell ref="N36:N38"/>
    <mergeCell ref="O36:O38"/>
    <mergeCell ref="P36:P38"/>
    <mergeCell ref="Q36:Q38"/>
    <mergeCell ref="R36:R38"/>
    <mergeCell ref="N16:N18"/>
    <mergeCell ref="O16:O18"/>
    <mergeCell ref="P16:P18"/>
    <mergeCell ref="Q16:Q18"/>
    <mergeCell ref="R16:R18"/>
    <mergeCell ref="N28:N29"/>
    <mergeCell ref="O28:O29"/>
    <mergeCell ref="P28:P29"/>
    <mergeCell ref="Q28:Q29"/>
    <mergeCell ref="R28:R29"/>
    <mergeCell ref="N8:N9"/>
    <mergeCell ref="O8:O9"/>
    <mergeCell ref="P8:P9"/>
    <mergeCell ref="Q8:Q9"/>
    <mergeCell ref="R8:R9"/>
    <mergeCell ref="N10:N15"/>
    <mergeCell ref="O10:O15"/>
    <mergeCell ref="P10:P15"/>
    <mergeCell ref="Q10:Q15"/>
    <mergeCell ref="R10:R15"/>
    <mergeCell ref="I80:I81"/>
    <mergeCell ref="J80:J81"/>
    <mergeCell ref="K80:K81"/>
    <mergeCell ref="L80:L81"/>
    <mergeCell ref="M80:M81"/>
    <mergeCell ref="X80:X81"/>
    <mergeCell ref="Y80:Y81"/>
    <mergeCell ref="Z80:Z81"/>
    <mergeCell ref="AA80:AA81"/>
    <mergeCell ref="AH77:AH79"/>
    <mergeCell ref="AI77:AI79"/>
    <mergeCell ref="AJ77:AJ79"/>
    <mergeCell ref="AK77:AK79"/>
    <mergeCell ref="AL77:AL79"/>
    <mergeCell ref="AM77:AM79"/>
    <mergeCell ref="AN77:AN79"/>
    <mergeCell ref="AO77:AO79"/>
    <mergeCell ref="N79:N81"/>
    <mergeCell ref="O79:O81"/>
    <mergeCell ref="P79:P81"/>
    <mergeCell ref="Q79:Q81"/>
    <mergeCell ref="R79:R81"/>
    <mergeCell ref="S79:S80"/>
    <mergeCell ref="T79:T80"/>
    <mergeCell ref="U79:U80"/>
    <mergeCell ref="V79:V80"/>
    <mergeCell ref="W79:W80"/>
    <mergeCell ref="AB80:AB81"/>
    <mergeCell ref="AM80:AM81"/>
    <mergeCell ref="AN80:AN81"/>
    <mergeCell ref="AO80:AO81"/>
    <mergeCell ref="X76:X79"/>
    <mergeCell ref="Y76:Y79"/>
    <mergeCell ref="Z76:Z79"/>
    <mergeCell ref="AA76:AA79"/>
    <mergeCell ref="AB76:AB79"/>
    <mergeCell ref="S77:S78"/>
    <mergeCell ref="T77:T78"/>
    <mergeCell ref="U77:U78"/>
    <mergeCell ref="V77:V78"/>
    <mergeCell ref="W77:W78"/>
    <mergeCell ref="S75:S76"/>
    <mergeCell ref="T75:T76"/>
    <mergeCell ref="U75:U76"/>
    <mergeCell ref="V75:V76"/>
    <mergeCell ref="W75:W76"/>
    <mergeCell ref="X73:X75"/>
    <mergeCell ref="Y73:Y75"/>
    <mergeCell ref="Z73:Z75"/>
    <mergeCell ref="AA73:AA75"/>
    <mergeCell ref="I76:I79"/>
    <mergeCell ref="J76:J79"/>
    <mergeCell ref="K76:K79"/>
    <mergeCell ref="L76:L79"/>
    <mergeCell ref="M76:M79"/>
    <mergeCell ref="AB73:AB75"/>
    <mergeCell ref="AH74:AH76"/>
    <mergeCell ref="AI74:AI76"/>
    <mergeCell ref="AJ74:AJ76"/>
    <mergeCell ref="I72:I75"/>
    <mergeCell ref="J72:J75"/>
    <mergeCell ref="K72:K75"/>
    <mergeCell ref="L72:L75"/>
    <mergeCell ref="M72:M75"/>
    <mergeCell ref="N73:N78"/>
    <mergeCell ref="O73:O78"/>
    <mergeCell ref="P73:P78"/>
    <mergeCell ref="Q73:Q78"/>
    <mergeCell ref="R73:R78"/>
    <mergeCell ref="S73:S74"/>
    <mergeCell ref="T73:T74"/>
    <mergeCell ref="U73:U74"/>
    <mergeCell ref="V73:V74"/>
    <mergeCell ref="W73:W74"/>
    <mergeCell ref="AK74:AK76"/>
    <mergeCell ref="AL74:AL76"/>
    <mergeCell ref="AM74:AM76"/>
    <mergeCell ref="AN74:AN76"/>
    <mergeCell ref="AO74:AO76"/>
    <mergeCell ref="AK71:AK73"/>
    <mergeCell ref="AL71:AL73"/>
    <mergeCell ref="AM71:AM73"/>
    <mergeCell ref="AN71:AN73"/>
    <mergeCell ref="AO71:AO73"/>
    <mergeCell ref="D80:D81"/>
    <mergeCell ref="E80:E81"/>
    <mergeCell ref="F80:F81"/>
    <mergeCell ref="G80:G81"/>
    <mergeCell ref="H80:H81"/>
    <mergeCell ref="AP67:AP69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Y71:Y72"/>
    <mergeCell ref="Z71:Z72"/>
    <mergeCell ref="AA71:AA72"/>
    <mergeCell ref="AB71:AB72"/>
    <mergeCell ref="AH71:AH73"/>
    <mergeCell ref="AI71:AI73"/>
    <mergeCell ref="AJ71:AJ73"/>
    <mergeCell ref="D76:D77"/>
    <mergeCell ref="E76:E77"/>
    <mergeCell ref="F76:F77"/>
    <mergeCell ref="G76:G77"/>
    <mergeCell ref="H76:H77"/>
    <mergeCell ref="D78:D79"/>
    <mergeCell ref="E78:E79"/>
    <mergeCell ref="F78:F79"/>
    <mergeCell ref="G78:G79"/>
    <mergeCell ref="H78:H79"/>
    <mergeCell ref="D72:D73"/>
    <mergeCell ref="E72:E73"/>
    <mergeCell ref="F72:F73"/>
    <mergeCell ref="G72:G73"/>
    <mergeCell ref="H72:H73"/>
    <mergeCell ref="D74:D75"/>
    <mergeCell ref="E74:E75"/>
    <mergeCell ref="F74:F75"/>
    <mergeCell ref="G74:G75"/>
    <mergeCell ref="H74:H75"/>
    <mergeCell ref="E15:E16"/>
    <mergeCell ref="F15:F16"/>
    <mergeCell ref="G15:G16"/>
    <mergeCell ref="H15:H16"/>
    <mergeCell ref="D17:D18"/>
    <mergeCell ref="E17:E18"/>
    <mergeCell ref="F17:F18"/>
    <mergeCell ref="G17:G18"/>
    <mergeCell ref="H17:H18"/>
    <mergeCell ref="D64:H64"/>
    <mergeCell ref="I64:M64"/>
    <mergeCell ref="N64:R64"/>
    <mergeCell ref="S64:W64"/>
    <mergeCell ref="X64:AB64"/>
    <mergeCell ref="AC64:AG64"/>
    <mergeCell ref="AH64:AL64"/>
    <mergeCell ref="AM64:AQ64"/>
    <mergeCell ref="D9:D10"/>
    <mergeCell ref="E9:E10"/>
    <mergeCell ref="F9:F10"/>
    <mergeCell ref="G9:G10"/>
    <mergeCell ref="H9:H10"/>
    <mergeCell ref="D11:D12"/>
    <mergeCell ref="E11:E12"/>
    <mergeCell ref="F11:F12"/>
    <mergeCell ref="G11:G12"/>
    <mergeCell ref="H11:H12"/>
    <mergeCell ref="D13:D14"/>
    <mergeCell ref="E13:E14"/>
    <mergeCell ref="F13:F14"/>
    <mergeCell ref="G13:G14"/>
    <mergeCell ref="H13:H14"/>
    <mergeCell ref="D15:D16"/>
    <mergeCell ref="AM55:AM57"/>
    <mergeCell ref="AN55:AN57"/>
    <mergeCell ref="AO55:AO57"/>
    <mergeCell ref="AM58:AM59"/>
    <mergeCell ref="AN58:AN59"/>
    <mergeCell ref="AO58:AO59"/>
    <mergeCell ref="AP4:AP6"/>
    <mergeCell ref="AP24:AP26"/>
    <mergeCell ref="AP45:AP47"/>
    <mergeCell ref="AN34:AN36"/>
    <mergeCell ref="AO34:AO36"/>
    <mergeCell ref="AM37:AM38"/>
    <mergeCell ref="AN37:AN38"/>
    <mergeCell ref="AO37:AO38"/>
    <mergeCell ref="AM49:AM51"/>
    <mergeCell ref="AN49:AN51"/>
    <mergeCell ref="AO49:AO51"/>
    <mergeCell ref="AM52:AM54"/>
    <mergeCell ref="AN52:AN54"/>
    <mergeCell ref="AO52:AO54"/>
    <mergeCell ref="AH55:AH57"/>
    <mergeCell ref="AI55:AI57"/>
    <mergeCell ref="AJ55:AJ57"/>
    <mergeCell ref="AK55:AK57"/>
    <mergeCell ref="AL55:AL57"/>
    <mergeCell ref="AM8:AM10"/>
    <mergeCell ref="AN8:AN10"/>
    <mergeCell ref="AO8:AO10"/>
    <mergeCell ref="AM11:AM13"/>
    <mergeCell ref="AN11:AN13"/>
    <mergeCell ref="AO11:AO13"/>
    <mergeCell ref="AM14:AM16"/>
    <mergeCell ref="AN14:AN16"/>
    <mergeCell ref="AO14:AO16"/>
    <mergeCell ref="AM17:AM18"/>
    <mergeCell ref="AN17:AN18"/>
    <mergeCell ref="AO17:AO18"/>
    <mergeCell ref="AM28:AM30"/>
    <mergeCell ref="AN28:AN30"/>
    <mergeCell ref="AO28:AO30"/>
    <mergeCell ref="AM31:AM33"/>
    <mergeCell ref="AN31:AN33"/>
    <mergeCell ref="AO31:AO33"/>
    <mergeCell ref="AM34:AM36"/>
    <mergeCell ref="AH49:AH51"/>
    <mergeCell ref="AI49:AI51"/>
    <mergeCell ref="AJ49:AJ51"/>
    <mergeCell ref="AK49:AK51"/>
    <mergeCell ref="AL49:AL51"/>
    <mergeCell ref="AH52:AH54"/>
    <mergeCell ref="AI52:AI54"/>
    <mergeCell ref="AJ52:AJ54"/>
    <mergeCell ref="AK52:AK54"/>
    <mergeCell ref="AL52:AL54"/>
    <mergeCell ref="AL28:AL30"/>
    <mergeCell ref="AH31:AH33"/>
    <mergeCell ref="AI31:AI33"/>
    <mergeCell ref="AJ31:AJ33"/>
    <mergeCell ref="AK31:AK33"/>
    <mergeCell ref="AL31:AL33"/>
    <mergeCell ref="AH34:AH36"/>
    <mergeCell ref="AI34:AI36"/>
    <mergeCell ref="AJ34:AJ36"/>
    <mergeCell ref="AK34:AK36"/>
    <mergeCell ref="AL34:AL36"/>
    <mergeCell ref="AL8:AL10"/>
    <mergeCell ref="AH11:AH13"/>
    <mergeCell ref="AI11:AI13"/>
    <mergeCell ref="AJ11:AJ13"/>
    <mergeCell ref="AK11:AK13"/>
    <mergeCell ref="AL11:AL13"/>
    <mergeCell ref="AH14:AH16"/>
    <mergeCell ref="AI14:AI16"/>
    <mergeCell ref="AJ14:AJ16"/>
    <mergeCell ref="AK14:AK16"/>
    <mergeCell ref="AL14:AL16"/>
    <mergeCell ref="S36:S37"/>
    <mergeCell ref="T36:T37"/>
    <mergeCell ref="U36:U37"/>
    <mergeCell ref="V36:V37"/>
    <mergeCell ref="W36:W37"/>
    <mergeCell ref="AH8:AH10"/>
    <mergeCell ref="AI8:AI10"/>
    <mergeCell ref="AJ8:AJ10"/>
    <mergeCell ref="AK8:AK10"/>
    <mergeCell ref="AH28:AH30"/>
    <mergeCell ref="AI28:AI30"/>
    <mergeCell ref="AJ28:AJ30"/>
    <mergeCell ref="AK28:AK30"/>
    <mergeCell ref="S32:S33"/>
    <mergeCell ref="T32:T33"/>
    <mergeCell ref="U32:U33"/>
    <mergeCell ref="V32:V33"/>
    <mergeCell ref="W32:W33"/>
    <mergeCell ref="S34:S35"/>
    <mergeCell ref="T34:T35"/>
    <mergeCell ref="U34:U35"/>
    <mergeCell ref="V34:V35"/>
    <mergeCell ref="W34:W35"/>
    <mergeCell ref="U16:U17"/>
    <mergeCell ref="V16:V17"/>
    <mergeCell ref="W16:W17"/>
    <mergeCell ref="S28:S29"/>
    <mergeCell ref="T28:T29"/>
    <mergeCell ref="U28:U29"/>
    <mergeCell ref="V28:V29"/>
    <mergeCell ref="W28:W29"/>
    <mergeCell ref="S30:S31"/>
    <mergeCell ref="T30:T31"/>
    <mergeCell ref="U30:U31"/>
    <mergeCell ref="V30:V31"/>
    <mergeCell ref="W30:W31"/>
    <mergeCell ref="U8:U9"/>
    <mergeCell ref="V8:V9"/>
    <mergeCell ref="W8:W9"/>
    <mergeCell ref="S10:S11"/>
    <mergeCell ref="T10:T11"/>
    <mergeCell ref="U10:U11"/>
    <mergeCell ref="V10:V11"/>
    <mergeCell ref="W10:W11"/>
    <mergeCell ref="X54:X57"/>
    <mergeCell ref="X49:X50"/>
    <mergeCell ref="X33:X36"/>
    <mergeCell ref="X28:X29"/>
    <mergeCell ref="S12:S13"/>
    <mergeCell ref="T12:T13"/>
    <mergeCell ref="U12:U13"/>
    <mergeCell ref="V12:V13"/>
    <mergeCell ref="W12:W13"/>
    <mergeCell ref="S14:S15"/>
    <mergeCell ref="T14:T15"/>
    <mergeCell ref="U14:U15"/>
    <mergeCell ref="V14:V15"/>
    <mergeCell ref="W14:W15"/>
    <mergeCell ref="S16:S17"/>
    <mergeCell ref="T16:T17"/>
    <mergeCell ref="Y54:Y57"/>
    <mergeCell ref="Z54:Z57"/>
    <mergeCell ref="AA54:AA57"/>
    <mergeCell ref="AB54:AB57"/>
    <mergeCell ref="X58:X59"/>
    <mergeCell ref="Y58:Y59"/>
    <mergeCell ref="Z58:Z59"/>
    <mergeCell ref="AA58:AA59"/>
    <mergeCell ref="AB58:AB59"/>
    <mergeCell ref="Y49:Y50"/>
    <mergeCell ref="Z49:Z50"/>
    <mergeCell ref="AA49:AA50"/>
    <mergeCell ref="AB49:AB50"/>
    <mergeCell ref="X51:X53"/>
    <mergeCell ref="Y51:Y53"/>
    <mergeCell ref="Z51:Z53"/>
    <mergeCell ref="AA51:AA53"/>
    <mergeCell ref="AB51:AB53"/>
    <mergeCell ref="Y33:Y36"/>
    <mergeCell ref="Z33:Z36"/>
    <mergeCell ref="AA33:AA36"/>
    <mergeCell ref="AB33:AB36"/>
    <mergeCell ref="X37:X38"/>
    <mergeCell ref="Y37:Y38"/>
    <mergeCell ref="Z37:Z38"/>
    <mergeCell ref="AA37:AA38"/>
    <mergeCell ref="AB37:AB38"/>
    <mergeCell ref="Y28:Y29"/>
    <mergeCell ref="Z28:Z29"/>
    <mergeCell ref="AA28:AA29"/>
    <mergeCell ref="AB28:AB29"/>
    <mergeCell ref="X30:X32"/>
    <mergeCell ref="Y30:Y32"/>
    <mergeCell ref="Z30:Z32"/>
    <mergeCell ref="AA30:AA32"/>
    <mergeCell ref="AB30:AB32"/>
    <mergeCell ref="AB13:AB16"/>
    <mergeCell ref="X17:X18"/>
    <mergeCell ref="Y17:Y18"/>
    <mergeCell ref="Z17:Z18"/>
    <mergeCell ref="AA17:AA18"/>
    <mergeCell ref="AB17:AB18"/>
    <mergeCell ref="Z8:Z9"/>
    <mergeCell ref="AA8:AA9"/>
    <mergeCell ref="AB8:AB9"/>
    <mergeCell ref="X10:X12"/>
    <mergeCell ref="Y10:Y12"/>
    <mergeCell ref="Z10:Z12"/>
    <mergeCell ref="AA10:AA12"/>
    <mergeCell ref="AB10:AB12"/>
    <mergeCell ref="I54:I57"/>
    <mergeCell ref="J54:J57"/>
    <mergeCell ref="K54:K57"/>
    <mergeCell ref="L54:L57"/>
    <mergeCell ref="M54:M57"/>
    <mergeCell ref="I58:I59"/>
    <mergeCell ref="J58:J59"/>
    <mergeCell ref="K58:K59"/>
    <mergeCell ref="L58:L59"/>
    <mergeCell ref="M58:M59"/>
    <mergeCell ref="I37:I38"/>
    <mergeCell ref="J37:J38"/>
    <mergeCell ref="K37:K38"/>
    <mergeCell ref="L37:L38"/>
    <mergeCell ref="M37:M38"/>
    <mergeCell ref="I50:I53"/>
    <mergeCell ref="J50:J53"/>
    <mergeCell ref="K50:K53"/>
    <mergeCell ref="L50:L53"/>
    <mergeCell ref="M50:M53"/>
    <mergeCell ref="L33:L36"/>
    <mergeCell ref="M33:M36"/>
    <mergeCell ref="I17:I18"/>
    <mergeCell ref="J17:J18"/>
    <mergeCell ref="L17:L18"/>
    <mergeCell ref="I29:I32"/>
    <mergeCell ref="J29:J32"/>
    <mergeCell ref="K29:K32"/>
    <mergeCell ref="L29:L32"/>
    <mergeCell ref="K17:K18"/>
    <mergeCell ref="M17:M18"/>
    <mergeCell ref="D42:H42"/>
    <mergeCell ref="I42:M42"/>
    <mergeCell ref="N42:R42"/>
    <mergeCell ref="S42:W42"/>
    <mergeCell ref="X42:AB42"/>
    <mergeCell ref="AC42:AG42"/>
    <mergeCell ref="AH42:AL42"/>
    <mergeCell ref="AM42:AQ42"/>
    <mergeCell ref="AC1:AG1"/>
    <mergeCell ref="AH1:AL1"/>
    <mergeCell ref="AM1:AQ1"/>
    <mergeCell ref="I9:I12"/>
    <mergeCell ref="J9:J12"/>
    <mergeCell ref="L9:L12"/>
    <mergeCell ref="I13:I16"/>
    <mergeCell ref="J13:J16"/>
    <mergeCell ref="L13:L16"/>
    <mergeCell ref="K13:K16"/>
    <mergeCell ref="AH21:AL21"/>
    <mergeCell ref="AM21:AQ21"/>
    <mergeCell ref="M29:M32"/>
    <mergeCell ref="I33:I36"/>
    <mergeCell ref="J33:J36"/>
    <mergeCell ref="K33:K36"/>
    <mergeCell ref="C6:C18"/>
    <mergeCell ref="D21:H21"/>
    <mergeCell ref="I21:M21"/>
    <mergeCell ref="N21:R21"/>
    <mergeCell ref="S21:W21"/>
    <mergeCell ref="X21:AB21"/>
    <mergeCell ref="AC21:AG21"/>
    <mergeCell ref="B1:C1"/>
    <mergeCell ref="D1:H1"/>
    <mergeCell ref="I1:M1"/>
    <mergeCell ref="N1:R1"/>
    <mergeCell ref="S1:W1"/>
    <mergeCell ref="X1:AB1"/>
    <mergeCell ref="M13:M16"/>
    <mergeCell ref="M9:M12"/>
    <mergeCell ref="K9:K12"/>
    <mergeCell ref="X8:X9"/>
    <mergeCell ref="Y8:Y9"/>
    <mergeCell ref="X13:X16"/>
    <mergeCell ref="Y13:Y16"/>
    <mergeCell ref="S8:S9"/>
    <mergeCell ref="T8:T9"/>
    <mergeCell ref="Z13:Z16"/>
    <mergeCell ref="AA13:AA16"/>
  </mergeCell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S82"/>
  <sheetViews>
    <sheetView workbookViewId="0">
      <pane xSplit="3" ySplit="2" topLeftCell="X3" activePane="bottomRight" state="frozen"/>
      <selection activeCell="A3" sqref="A3"/>
      <selection pane="topRight" activeCell="A3" sqref="A3"/>
      <selection pane="bottomLeft" activeCell="A3" sqref="A3"/>
      <selection pane="bottomRight" activeCell="AJ15" sqref="AH8:AJ16"/>
    </sheetView>
  </sheetViews>
  <sheetFormatPr defaultColWidth="8.77734375" defaultRowHeight="14.4" x14ac:dyDescent="0.3"/>
  <cols>
    <col min="1" max="1" width="18.44140625" bestFit="1" customWidth="1"/>
    <col min="2" max="2" width="7.77734375" customWidth="1"/>
    <col min="3" max="3" width="9.77734375" customWidth="1"/>
    <col min="4" max="4" width="6.44140625" bestFit="1" customWidth="1"/>
    <col min="5" max="7" width="5" bestFit="1" customWidth="1"/>
    <col min="8" max="8" width="8" bestFit="1" customWidth="1"/>
    <col min="9" max="9" width="6.44140625" bestFit="1" customWidth="1"/>
    <col min="10" max="10" width="4" bestFit="1" customWidth="1"/>
    <col min="11" max="11" width="5" bestFit="1" customWidth="1"/>
    <col min="12" max="12" width="4" bestFit="1" customWidth="1"/>
    <col min="13" max="13" width="8" bestFit="1" customWidth="1"/>
    <col min="14" max="14" width="6.44140625" bestFit="1" customWidth="1"/>
    <col min="15" max="15" width="4" bestFit="1" customWidth="1"/>
    <col min="16" max="16" width="6.44140625" bestFit="1" customWidth="1"/>
    <col min="17" max="17" width="4" bestFit="1" customWidth="1"/>
    <col min="18" max="18" width="8" bestFit="1" customWidth="1"/>
    <col min="19" max="19" width="6.44140625" bestFit="1" customWidth="1"/>
    <col min="20" max="20" width="4" bestFit="1" customWidth="1"/>
    <col min="21" max="21" width="5" bestFit="1" customWidth="1"/>
    <col min="22" max="22" width="4" bestFit="1" customWidth="1"/>
    <col min="23" max="23" width="8" bestFit="1" customWidth="1"/>
    <col min="24" max="24" width="6.44140625" bestFit="1" customWidth="1"/>
    <col min="25" max="25" width="4" bestFit="1" customWidth="1"/>
    <col min="26" max="27" width="5" bestFit="1" customWidth="1"/>
    <col min="28" max="28" width="8" bestFit="1" customWidth="1"/>
    <col min="29" max="29" width="6.44140625" bestFit="1" customWidth="1"/>
    <col min="30" max="30" width="4" bestFit="1" customWidth="1"/>
    <col min="31" max="32" width="5" bestFit="1" customWidth="1"/>
    <col min="33" max="33" width="8" bestFit="1" customWidth="1"/>
    <col min="34" max="34" width="6.44140625" bestFit="1" customWidth="1"/>
    <col min="35" max="35" width="5.21875" customWidth="1"/>
    <col min="36" max="36" width="6.21875" bestFit="1" customWidth="1"/>
    <col min="37" max="37" width="4.21875" customWidth="1"/>
    <col min="38" max="38" width="8" bestFit="1" customWidth="1"/>
    <col min="39" max="39" width="6.44140625" bestFit="1" customWidth="1"/>
    <col min="40" max="40" width="8.44140625" bestFit="1" customWidth="1"/>
    <col min="41" max="41" width="9" customWidth="1"/>
    <col min="42" max="42" width="5" bestFit="1" customWidth="1"/>
    <col min="43" max="43" width="8" bestFit="1" customWidth="1"/>
  </cols>
  <sheetData>
    <row r="1" spans="1:44" x14ac:dyDescent="0.3">
      <c r="A1" s="68" t="s">
        <v>107</v>
      </c>
      <c r="B1" s="152" t="s">
        <v>40</v>
      </c>
      <c r="C1" s="152"/>
      <c r="D1" s="152" t="s">
        <v>1</v>
      </c>
      <c r="E1" s="152"/>
      <c r="F1" s="152"/>
      <c r="G1" s="152"/>
      <c r="H1" s="152"/>
      <c r="I1" s="152" t="s">
        <v>2</v>
      </c>
      <c r="J1" s="152"/>
      <c r="K1" s="152"/>
      <c r="L1" s="152"/>
      <c r="M1" s="152"/>
      <c r="N1" s="152" t="s">
        <v>3</v>
      </c>
      <c r="O1" s="152"/>
      <c r="P1" s="152"/>
      <c r="Q1" s="152"/>
      <c r="R1" s="152"/>
      <c r="S1" s="152" t="s">
        <v>4</v>
      </c>
      <c r="T1" s="152"/>
      <c r="U1" s="152"/>
      <c r="V1" s="152"/>
      <c r="W1" s="152"/>
      <c r="X1" s="152" t="s">
        <v>5</v>
      </c>
      <c r="Y1" s="152"/>
      <c r="Z1" s="152"/>
      <c r="AA1" s="152"/>
      <c r="AB1" s="152"/>
      <c r="AC1" s="152" t="s">
        <v>6</v>
      </c>
      <c r="AD1" s="152"/>
      <c r="AE1" s="152"/>
      <c r="AF1" s="152"/>
      <c r="AG1" s="152"/>
      <c r="AH1" s="152" t="s">
        <v>7</v>
      </c>
      <c r="AI1" s="152"/>
      <c r="AJ1" s="152"/>
      <c r="AK1" s="152"/>
      <c r="AL1" s="152"/>
      <c r="AM1" s="152" t="s">
        <v>8</v>
      </c>
      <c r="AN1" s="152"/>
      <c r="AO1" s="152"/>
      <c r="AP1" s="152"/>
      <c r="AQ1" s="152"/>
    </row>
    <row r="2" spans="1:44" x14ac:dyDescent="0.3">
      <c r="A2" s="3"/>
      <c r="B2" s="3" t="s">
        <v>39</v>
      </c>
      <c r="C2" s="3" t="s">
        <v>38</v>
      </c>
      <c r="D2" s="55" t="s">
        <v>37</v>
      </c>
      <c r="E2" s="55" t="s">
        <v>11</v>
      </c>
      <c r="F2" s="55" t="s">
        <v>27</v>
      </c>
      <c r="G2" s="55" t="s">
        <v>11</v>
      </c>
      <c r="H2" s="55" t="s">
        <v>28</v>
      </c>
      <c r="I2" s="3" t="s">
        <v>37</v>
      </c>
      <c r="J2" s="3" t="s">
        <v>11</v>
      </c>
      <c r="K2" s="3" t="s">
        <v>27</v>
      </c>
      <c r="L2" s="3" t="s">
        <v>11</v>
      </c>
      <c r="M2" s="3" t="s">
        <v>28</v>
      </c>
      <c r="N2" s="3" t="s">
        <v>37</v>
      </c>
      <c r="O2" s="3" t="s">
        <v>11</v>
      </c>
      <c r="P2" s="3" t="s">
        <v>27</v>
      </c>
      <c r="Q2" s="3" t="s">
        <v>11</v>
      </c>
      <c r="R2" s="3" t="s">
        <v>28</v>
      </c>
      <c r="S2" s="3" t="s">
        <v>37</v>
      </c>
      <c r="T2" s="3" t="s">
        <v>11</v>
      </c>
      <c r="U2" s="3" t="s">
        <v>27</v>
      </c>
      <c r="V2" s="3" t="s">
        <v>11</v>
      </c>
      <c r="W2" s="3" t="s">
        <v>28</v>
      </c>
      <c r="X2" s="55" t="s">
        <v>37</v>
      </c>
      <c r="Y2" s="55" t="s">
        <v>11</v>
      </c>
      <c r="Z2" s="55" t="s">
        <v>27</v>
      </c>
      <c r="AA2" s="55" t="s">
        <v>11</v>
      </c>
      <c r="AB2" s="55" t="s">
        <v>28</v>
      </c>
      <c r="AC2" s="55" t="s">
        <v>37</v>
      </c>
      <c r="AD2" s="55" t="s">
        <v>11</v>
      </c>
      <c r="AE2" s="55" t="s">
        <v>27</v>
      </c>
      <c r="AF2" s="55" t="s">
        <v>11</v>
      </c>
      <c r="AG2" s="55" t="s">
        <v>28</v>
      </c>
      <c r="AH2" s="3" t="s">
        <v>37</v>
      </c>
      <c r="AI2" s="3" t="s">
        <v>11</v>
      </c>
      <c r="AJ2" s="3" t="s">
        <v>27</v>
      </c>
      <c r="AK2" s="3" t="s">
        <v>11</v>
      </c>
      <c r="AL2" s="3" t="s">
        <v>28</v>
      </c>
      <c r="AM2" s="55" t="s">
        <v>37</v>
      </c>
      <c r="AN2" s="55" t="s">
        <v>11</v>
      </c>
      <c r="AO2" s="55" t="s">
        <v>27</v>
      </c>
      <c r="AP2" s="55" t="s">
        <v>11</v>
      </c>
      <c r="AQ2" s="3" t="s">
        <v>28</v>
      </c>
    </row>
    <row r="3" spans="1:44" x14ac:dyDescent="0.3">
      <c r="B3" s="4" t="s">
        <v>12</v>
      </c>
      <c r="C3" t="s">
        <v>110</v>
      </c>
      <c r="D3" s="25" t="s">
        <v>222</v>
      </c>
      <c r="E3" s="3">
        <v>66</v>
      </c>
      <c r="F3" s="3">
        <v>5.4</v>
      </c>
      <c r="G3" s="3">
        <v>64</v>
      </c>
      <c r="H3" s="3">
        <v>4.8</v>
      </c>
      <c r="I3" s="102" t="s">
        <v>311</v>
      </c>
      <c r="J3" s="103">
        <v>239</v>
      </c>
      <c r="K3" s="103">
        <v>4.5</v>
      </c>
      <c r="L3" s="103">
        <v>228</v>
      </c>
      <c r="M3" s="103">
        <v>3.9</v>
      </c>
      <c r="X3" s="3"/>
      <c r="Y3" s="3"/>
      <c r="Z3" s="3"/>
      <c r="AA3" s="3"/>
      <c r="AB3" s="3"/>
      <c r="AC3" s="36" t="s">
        <v>12</v>
      </c>
      <c r="AD3" s="3">
        <v>277</v>
      </c>
      <c r="AE3" s="37">
        <v>3.6</v>
      </c>
      <c r="AF3" s="3">
        <v>302</v>
      </c>
      <c r="AG3" s="37">
        <v>3.7</v>
      </c>
      <c r="AM3" s="3"/>
      <c r="AN3" s="3" t="s">
        <v>212</v>
      </c>
      <c r="AO3" s="3" t="s">
        <v>211</v>
      </c>
      <c r="AP3" s="3" t="s">
        <v>217</v>
      </c>
    </row>
    <row r="4" spans="1:44" x14ac:dyDescent="0.3">
      <c r="B4" s="4" t="s">
        <v>13</v>
      </c>
      <c r="C4" t="s">
        <v>111</v>
      </c>
      <c r="D4" s="26" t="s">
        <v>223</v>
      </c>
      <c r="E4" s="3">
        <v>150</v>
      </c>
      <c r="F4" s="3">
        <v>5.6</v>
      </c>
      <c r="G4" s="3">
        <v>141</v>
      </c>
      <c r="H4" s="3">
        <v>5.3</v>
      </c>
      <c r="I4" s="104" t="s">
        <v>312</v>
      </c>
      <c r="J4" s="105">
        <v>184</v>
      </c>
      <c r="K4" s="105">
        <v>4.7</v>
      </c>
      <c r="L4" s="105">
        <v>164</v>
      </c>
      <c r="M4" s="105">
        <v>4</v>
      </c>
      <c r="S4" s="3"/>
      <c r="T4" s="85" t="s">
        <v>304</v>
      </c>
      <c r="U4" s="85"/>
      <c r="V4" s="84"/>
      <c r="W4" s="84"/>
      <c r="X4" s="31" t="s">
        <v>196</v>
      </c>
      <c r="Y4" s="3">
        <v>490</v>
      </c>
      <c r="Z4" s="3">
        <v>5.0999999999999996</v>
      </c>
      <c r="AA4" s="3">
        <v>559</v>
      </c>
      <c r="AB4" s="3">
        <v>4.5</v>
      </c>
      <c r="AC4" s="36" t="s">
        <v>13</v>
      </c>
      <c r="AD4" s="3">
        <v>168</v>
      </c>
      <c r="AE4" s="37">
        <v>6.4</v>
      </c>
      <c r="AF4" s="3">
        <v>179</v>
      </c>
      <c r="AG4" s="37">
        <v>3.9</v>
      </c>
      <c r="AM4" s="39" t="s">
        <v>214</v>
      </c>
      <c r="AN4" s="3">
        <v>1503</v>
      </c>
      <c r="AO4" s="37">
        <v>1.89</v>
      </c>
      <c r="AP4" s="162">
        <v>2.16</v>
      </c>
      <c r="AQ4" s="5"/>
    </row>
    <row r="5" spans="1:44" x14ac:dyDescent="0.3">
      <c r="B5" s="4" t="s">
        <v>14</v>
      </c>
      <c r="C5" t="s">
        <v>112</v>
      </c>
      <c r="D5" s="26" t="s">
        <v>224</v>
      </c>
      <c r="E5" s="3">
        <v>134</v>
      </c>
      <c r="F5" s="3">
        <v>5.7</v>
      </c>
      <c r="G5" s="3">
        <v>135</v>
      </c>
      <c r="H5" s="3">
        <v>4.5</v>
      </c>
      <c r="S5" s="85" t="s">
        <v>302</v>
      </c>
      <c r="T5" s="3">
        <v>636</v>
      </c>
      <c r="U5" s="3">
        <v>4.9000000000000004</v>
      </c>
      <c r="X5" s="32" t="s">
        <v>198</v>
      </c>
      <c r="Y5" s="33">
        <v>476</v>
      </c>
      <c r="Z5" s="33">
        <v>6.3</v>
      </c>
      <c r="AA5" s="33">
        <v>574</v>
      </c>
      <c r="AB5" s="33">
        <v>4.5</v>
      </c>
      <c r="AC5" s="36" t="s">
        <v>14</v>
      </c>
      <c r="AD5" s="3">
        <v>93</v>
      </c>
      <c r="AE5" s="37">
        <v>5.5</v>
      </c>
      <c r="AF5" s="3">
        <v>89</v>
      </c>
      <c r="AG5" s="37">
        <v>4.2</v>
      </c>
      <c r="AM5" s="40" t="s">
        <v>215</v>
      </c>
      <c r="AN5" s="3">
        <v>1620</v>
      </c>
      <c r="AO5" s="37">
        <v>2.39</v>
      </c>
      <c r="AP5" s="162"/>
      <c r="AQ5" s="5"/>
    </row>
    <row r="6" spans="1:44" x14ac:dyDescent="0.3">
      <c r="B6" s="4" t="s">
        <v>45</v>
      </c>
      <c r="C6" s="183" t="s">
        <v>113</v>
      </c>
      <c r="D6" s="26" t="s">
        <v>225</v>
      </c>
      <c r="E6" s="3">
        <v>117</v>
      </c>
      <c r="F6" s="3">
        <v>6.3</v>
      </c>
      <c r="G6" s="3">
        <v>123</v>
      </c>
      <c r="H6" s="3">
        <v>4</v>
      </c>
      <c r="S6" s="85" t="s">
        <v>303</v>
      </c>
      <c r="T6" s="3">
        <v>687</v>
      </c>
      <c r="U6" s="3">
        <v>5.3</v>
      </c>
      <c r="X6" s="32" t="s">
        <v>197</v>
      </c>
      <c r="Y6" s="3">
        <v>423</v>
      </c>
      <c r="Z6" s="3">
        <v>6.5</v>
      </c>
      <c r="AA6" s="3">
        <v>577</v>
      </c>
      <c r="AB6" s="3">
        <v>4.0999999999999996</v>
      </c>
      <c r="AC6" s="36" t="s">
        <v>15</v>
      </c>
      <c r="AD6" s="3">
        <v>80</v>
      </c>
      <c r="AE6" s="37">
        <v>5.4</v>
      </c>
      <c r="AF6" s="3">
        <v>117</v>
      </c>
      <c r="AG6" s="37">
        <v>4.5</v>
      </c>
      <c r="AM6" s="3" t="s">
        <v>216</v>
      </c>
      <c r="AN6" s="3">
        <v>1500</v>
      </c>
      <c r="AO6" s="37">
        <v>2.17</v>
      </c>
      <c r="AP6" s="162"/>
      <c r="AQ6" s="12"/>
      <c r="AR6" s="8"/>
    </row>
    <row r="7" spans="1:44" x14ac:dyDescent="0.3">
      <c r="B7" s="4"/>
      <c r="C7" s="183"/>
      <c r="D7" s="26"/>
      <c r="E7" s="3"/>
      <c r="F7" s="3"/>
      <c r="G7" s="3"/>
      <c r="H7" s="3"/>
      <c r="X7" s="38"/>
      <c r="Y7" s="3"/>
      <c r="Z7" s="3"/>
      <c r="AA7" s="3"/>
      <c r="AB7" s="3"/>
      <c r="AC7" s="36"/>
      <c r="AD7" s="3"/>
      <c r="AE7" s="37"/>
      <c r="AF7" s="3"/>
      <c r="AG7" s="37"/>
      <c r="AM7" s="3"/>
      <c r="AN7" s="3" t="s">
        <v>212</v>
      </c>
      <c r="AO7" s="3" t="s">
        <v>211</v>
      </c>
      <c r="AP7" s="3"/>
    </row>
    <row r="8" spans="1:44" x14ac:dyDescent="0.3">
      <c r="C8" s="183"/>
      <c r="D8" s="26" t="s">
        <v>226</v>
      </c>
      <c r="E8" s="3">
        <v>170</v>
      </c>
      <c r="F8" s="3">
        <v>7.2</v>
      </c>
      <c r="G8" s="3">
        <v>176</v>
      </c>
      <c r="H8" s="3">
        <v>4.7</v>
      </c>
      <c r="I8" s="3" t="s">
        <v>16</v>
      </c>
      <c r="J8" s="3">
        <v>47</v>
      </c>
      <c r="K8" s="3">
        <v>7.3</v>
      </c>
      <c r="L8" s="3">
        <v>52</v>
      </c>
      <c r="M8" s="3">
        <v>4.2</v>
      </c>
      <c r="N8" s="152" t="s">
        <v>191</v>
      </c>
      <c r="O8" s="152">
        <v>131</v>
      </c>
      <c r="P8" s="162">
        <v>7.5</v>
      </c>
      <c r="Q8" s="152">
        <v>119</v>
      </c>
      <c r="R8" s="162">
        <v>4.5999999999999996</v>
      </c>
      <c r="S8" s="152" t="s">
        <v>200</v>
      </c>
      <c r="T8" s="152">
        <v>138</v>
      </c>
      <c r="U8" s="152">
        <v>8.9</v>
      </c>
      <c r="V8" s="152">
        <v>143</v>
      </c>
      <c r="W8" s="152">
        <v>5.7</v>
      </c>
      <c r="X8" s="152" t="s">
        <v>191</v>
      </c>
      <c r="Y8" s="152">
        <v>132</v>
      </c>
      <c r="Z8" s="152">
        <v>5.8</v>
      </c>
      <c r="AA8" s="152">
        <v>202</v>
      </c>
      <c r="AB8" s="152">
        <v>4</v>
      </c>
      <c r="AC8" s="36" t="s">
        <v>16</v>
      </c>
      <c r="AD8" s="3">
        <v>135</v>
      </c>
      <c r="AE8" s="37">
        <v>6.6</v>
      </c>
      <c r="AF8" s="3">
        <v>192</v>
      </c>
      <c r="AG8" s="37">
        <v>4.4000000000000004</v>
      </c>
      <c r="AH8" s="204" t="s">
        <v>328</v>
      </c>
      <c r="AI8" s="200">
        <v>378</v>
      </c>
      <c r="AJ8" s="211">
        <v>3.26</v>
      </c>
      <c r="AK8" s="3"/>
      <c r="AL8" s="34"/>
      <c r="AM8" s="152" t="s">
        <v>207</v>
      </c>
      <c r="AN8" s="152">
        <v>772</v>
      </c>
      <c r="AO8" s="162">
        <v>1.4</v>
      </c>
    </row>
    <row r="9" spans="1:44" x14ac:dyDescent="0.3">
      <c r="C9" s="183"/>
      <c r="D9" s="164" t="s">
        <v>218</v>
      </c>
      <c r="E9" s="152">
        <v>190</v>
      </c>
      <c r="F9" s="152">
        <v>7.7</v>
      </c>
      <c r="G9" s="152">
        <v>185</v>
      </c>
      <c r="H9" s="152">
        <v>5.3</v>
      </c>
      <c r="I9" s="152" t="s">
        <v>181</v>
      </c>
      <c r="J9" s="152">
        <v>221</v>
      </c>
      <c r="K9" s="152">
        <v>7</v>
      </c>
      <c r="L9" s="152">
        <v>259</v>
      </c>
      <c r="M9" s="152">
        <v>5</v>
      </c>
      <c r="N9" s="152"/>
      <c r="O9" s="152"/>
      <c r="P9" s="162"/>
      <c r="Q9" s="152"/>
      <c r="R9" s="16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36" t="s">
        <v>17</v>
      </c>
      <c r="AD9" s="3">
        <v>77</v>
      </c>
      <c r="AE9" s="37">
        <v>7.6</v>
      </c>
      <c r="AF9" s="3">
        <v>137</v>
      </c>
      <c r="AG9" s="37">
        <v>5.8</v>
      </c>
      <c r="AH9" s="205"/>
      <c r="AI9" s="201"/>
      <c r="AJ9" s="212"/>
      <c r="AK9" s="3"/>
      <c r="AL9" s="34"/>
      <c r="AM9" s="152"/>
      <c r="AN9" s="152"/>
      <c r="AO9" s="162"/>
    </row>
    <row r="10" spans="1:44" x14ac:dyDescent="0.3">
      <c r="C10" s="183"/>
      <c r="D10" s="164"/>
      <c r="E10" s="152"/>
      <c r="F10" s="152"/>
      <c r="G10" s="152"/>
      <c r="H10" s="152"/>
      <c r="I10" s="152"/>
      <c r="J10" s="152"/>
      <c r="K10" s="152"/>
      <c r="L10" s="152"/>
      <c r="M10" s="152"/>
      <c r="N10" s="152" t="s">
        <v>248</v>
      </c>
      <c r="O10" s="152">
        <v>350</v>
      </c>
      <c r="P10" s="162">
        <v>7.7</v>
      </c>
      <c r="Q10" s="152">
        <v>394</v>
      </c>
      <c r="R10" s="162">
        <v>5.3</v>
      </c>
      <c r="S10" s="152" t="s">
        <v>201</v>
      </c>
      <c r="T10" s="152">
        <v>136</v>
      </c>
      <c r="U10" s="152">
        <v>8.9</v>
      </c>
      <c r="V10" s="152">
        <v>169</v>
      </c>
      <c r="W10" s="152">
        <v>5.3</v>
      </c>
      <c r="X10" s="152" t="s">
        <v>192</v>
      </c>
      <c r="Y10" s="152">
        <v>183</v>
      </c>
      <c r="Z10" s="152">
        <v>5.5</v>
      </c>
      <c r="AA10" s="152">
        <v>247</v>
      </c>
      <c r="AB10" s="152">
        <v>4.8</v>
      </c>
      <c r="AC10" s="36" t="s">
        <v>18</v>
      </c>
      <c r="AD10" s="3">
        <v>85</v>
      </c>
      <c r="AE10" s="37">
        <v>9.1</v>
      </c>
      <c r="AF10" s="3">
        <v>158</v>
      </c>
      <c r="AG10" s="37">
        <v>5.6</v>
      </c>
      <c r="AH10" s="135" t="s">
        <v>330</v>
      </c>
      <c r="AI10" s="136">
        <v>206</v>
      </c>
      <c r="AJ10" s="138">
        <v>3.62</v>
      </c>
      <c r="AK10" s="3"/>
      <c r="AL10" s="34"/>
      <c r="AM10" s="152"/>
      <c r="AN10" s="152"/>
      <c r="AO10" s="162"/>
    </row>
    <row r="11" spans="1:44" x14ac:dyDescent="0.3">
      <c r="C11" s="183"/>
      <c r="D11" s="164" t="s">
        <v>219</v>
      </c>
      <c r="E11" s="152">
        <v>253</v>
      </c>
      <c r="F11" s="152">
        <v>7.5</v>
      </c>
      <c r="G11" s="152">
        <v>289</v>
      </c>
      <c r="H11" s="152">
        <v>5.5</v>
      </c>
      <c r="I11" s="152"/>
      <c r="J11" s="152"/>
      <c r="K11" s="152"/>
      <c r="L11" s="152"/>
      <c r="M11" s="152"/>
      <c r="N11" s="152"/>
      <c r="O11" s="152"/>
      <c r="P11" s="162"/>
      <c r="Q11" s="152"/>
      <c r="R11" s="16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36" t="s">
        <v>19</v>
      </c>
      <c r="AD11" s="3">
        <v>84</v>
      </c>
      <c r="AE11" s="37">
        <v>7.8</v>
      </c>
      <c r="AF11" s="3">
        <v>160</v>
      </c>
      <c r="AG11" s="37">
        <v>6.2</v>
      </c>
      <c r="AH11" s="204" t="s">
        <v>331</v>
      </c>
      <c r="AI11" s="200">
        <v>272</v>
      </c>
      <c r="AJ11" s="211">
        <v>3.9</v>
      </c>
      <c r="AK11" s="3"/>
      <c r="AL11" s="34"/>
      <c r="AM11" s="158" t="s">
        <v>208</v>
      </c>
      <c r="AN11" s="152">
        <v>692</v>
      </c>
      <c r="AO11" s="162">
        <v>1</v>
      </c>
    </row>
    <row r="12" spans="1:44" x14ac:dyDescent="0.3">
      <c r="C12" s="183"/>
      <c r="D12" s="164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62"/>
      <c r="Q12" s="152"/>
      <c r="R12" s="162"/>
      <c r="S12" s="152" t="s">
        <v>202</v>
      </c>
      <c r="T12" s="152">
        <v>179</v>
      </c>
      <c r="U12" s="152">
        <v>8.4</v>
      </c>
      <c r="V12" s="152">
        <v>256</v>
      </c>
      <c r="W12" s="152">
        <v>6.1</v>
      </c>
      <c r="X12" s="152"/>
      <c r="Y12" s="152"/>
      <c r="Z12" s="152"/>
      <c r="AA12" s="152"/>
      <c r="AB12" s="152"/>
      <c r="AC12" s="36" t="s">
        <v>20</v>
      </c>
      <c r="AD12" s="3">
        <v>69</v>
      </c>
      <c r="AE12" s="37">
        <v>7.5</v>
      </c>
      <c r="AF12" s="3">
        <v>167</v>
      </c>
      <c r="AG12" s="37">
        <v>5.5</v>
      </c>
      <c r="AH12" s="205"/>
      <c r="AI12" s="201"/>
      <c r="AJ12" s="212"/>
      <c r="AK12" s="3"/>
      <c r="AL12" s="34"/>
      <c r="AM12" s="158"/>
      <c r="AN12" s="152"/>
      <c r="AO12" s="162"/>
    </row>
    <row r="13" spans="1:44" x14ac:dyDescent="0.3">
      <c r="C13" s="183"/>
      <c r="D13" s="164" t="s">
        <v>220</v>
      </c>
      <c r="E13" s="152">
        <v>297</v>
      </c>
      <c r="F13" s="152">
        <v>7.9</v>
      </c>
      <c r="G13" s="152">
        <v>318</v>
      </c>
      <c r="H13" s="152">
        <v>5.5</v>
      </c>
      <c r="I13" s="152" t="s">
        <v>182</v>
      </c>
      <c r="J13" s="152">
        <v>308</v>
      </c>
      <c r="K13" s="152">
        <v>6.6</v>
      </c>
      <c r="L13" s="152">
        <v>317</v>
      </c>
      <c r="M13" s="152">
        <v>4.9000000000000004</v>
      </c>
      <c r="N13" s="152"/>
      <c r="O13" s="152"/>
      <c r="P13" s="162"/>
      <c r="Q13" s="152"/>
      <c r="R13" s="162"/>
      <c r="S13" s="152"/>
      <c r="T13" s="152"/>
      <c r="U13" s="152"/>
      <c r="V13" s="152"/>
      <c r="W13" s="152"/>
      <c r="X13" s="152" t="s">
        <v>182</v>
      </c>
      <c r="Y13" s="152">
        <v>308</v>
      </c>
      <c r="Z13" s="152">
        <v>6.1</v>
      </c>
      <c r="AA13" s="152">
        <v>358</v>
      </c>
      <c r="AB13" s="152">
        <v>5</v>
      </c>
      <c r="AC13" s="36" t="s">
        <v>21</v>
      </c>
      <c r="AD13" s="3">
        <v>67</v>
      </c>
      <c r="AE13" s="37">
        <v>5.9</v>
      </c>
      <c r="AF13" s="3">
        <v>168</v>
      </c>
      <c r="AG13" s="37">
        <v>5.9</v>
      </c>
      <c r="AH13" s="204" t="s">
        <v>332</v>
      </c>
      <c r="AI13" s="200">
        <v>304</v>
      </c>
      <c r="AJ13" s="211">
        <v>3.71</v>
      </c>
      <c r="AK13" s="3"/>
      <c r="AL13" s="34"/>
      <c r="AM13" s="158"/>
      <c r="AN13" s="152"/>
      <c r="AO13" s="162"/>
    </row>
    <row r="14" spans="1:44" x14ac:dyDescent="0.3">
      <c r="C14" s="183"/>
      <c r="D14" s="164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62"/>
      <c r="Q14" s="152"/>
      <c r="R14" s="162"/>
      <c r="S14" s="152" t="s">
        <v>203</v>
      </c>
      <c r="T14" s="152">
        <v>192</v>
      </c>
      <c r="U14" s="152">
        <v>8.9</v>
      </c>
      <c r="V14" s="152">
        <v>193</v>
      </c>
      <c r="W14" s="152">
        <v>6.4</v>
      </c>
      <c r="X14" s="152"/>
      <c r="Y14" s="152"/>
      <c r="Z14" s="152"/>
      <c r="AA14" s="152"/>
      <c r="AB14" s="152"/>
      <c r="AC14" s="36" t="s">
        <v>22</v>
      </c>
      <c r="AD14" s="3">
        <v>73</v>
      </c>
      <c r="AE14" s="37">
        <v>10.9</v>
      </c>
      <c r="AF14" s="3">
        <v>136</v>
      </c>
      <c r="AG14" s="37">
        <v>7.4</v>
      </c>
      <c r="AH14" s="205"/>
      <c r="AI14" s="201"/>
      <c r="AJ14" s="212"/>
      <c r="AK14" s="3"/>
      <c r="AL14" s="34"/>
      <c r="AM14" s="152" t="s">
        <v>209</v>
      </c>
      <c r="AN14" s="152">
        <v>749</v>
      </c>
      <c r="AO14" s="162">
        <v>1.2</v>
      </c>
    </row>
    <row r="15" spans="1:44" x14ac:dyDescent="0.3">
      <c r="C15" s="183"/>
      <c r="D15" s="164" t="s">
        <v>221</v>
      </c>
      <c r="E15" s="152">
        <v>292</v>
      </c>
      <c r="F15" s="152">
        <v>8.6</v>
      </c>
      <c r="G15" s="152">
        <v>322</v>
      </c>
      <c r="H15" s="152">
        <v>5.9</v>
      </c>
      <c r="I15" s="152"/>
      <c r="J15" s="152"/>
      <c r="K15" s="152"/>
      <c r="L15" s="152"/>
      <c r="M15" s="152"/>
      <c r="N15" s="152"/>
      <c r="O15" s="152"/>
      <c r="P15" s="162"/>
      <c r="Q15" s="152"/>
      <c r="R15" s="16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36" t="s">
        <v>23</v>
      </c>
      <c r="AD15" s="3">
        <v>75</v>
      </c>
      <c r="AE15" s="37">
        <v>7</v>
      </c>
      <c r="AF15" s="3">
        <v>160</v>
      </c>
      <c r="AG15" s="37">
        <v>5.7</v>
      </c>
      <c r="AH15" s="198" t="s">
        <v>333</v>
      </c>
      <c r="AI15" s="200">
        <v>217</v>
      </c>
      <c r="AJ15" s="211">
        <v>4.5</v>
      </c>
      <c r="AK15" s="3"/>
      <c r="AL15" s="34"/>
      <c r="AM15" s="152"/>
      <c r="AN15" s="152"/>
      <c r="AO15" s="162"/>
    </row>
    <row r="16" spans="1:44" x14ac:dyDescent="0.3">
      <c r="C16" s="183"/>
      <c r="D16" s="164"/>
      <c r="E16" s="152"/>
      <c r="F16" s="152"/>
      <c r="G16" s="152"/>
      <c r="H16" s="152"/>
      <c r="I16" s="152"/>
      <c r="J16" s="152"/>
      <c r="K16" s="152"/>
      <c r="L16" s="152"/>
      <c r="M16" s="152"/>
      <c r="N16" s="152" t="s">
        <v>249</v>
      </c>
      <c r="O16" s="152">
        <v>151</v>
      </c>
      <c r="P16" s="162">
        <v>10.8</v>
      </c>
      <c r="Q16" s="152">
        <v>167</v>
      </c>
      <c r="R16" s="162">
        <v>6.6</v>
      </c>
      <c r="S16" s="152" t="s">
        <v>204</v>
      </c>
      <c r="T16" s="152">
        <v>217</v>
      </c>
      <c r="U16" s="152">
        <v>9.1</v>
      </c>
      <c r="V16" s="152">
        <v>164</v>
      </c>
      <c r="W16" s="152">
        <v>6.4</v>
      </c>
      <c r="X16" s="152"/>
      <c r="Y16" s="152"/>
      <c r="Z16" s="152"/>
      <c r="AA16" s="152"/>
      <c r="AB16" s="152"/>
      <c r="AC16" s="36" t="s">
        <v>24</v>
      </c>
      <c r="AD16" s="3">
        <v>85</v>
      </c>
      <c r="AE16" s="37">
        <v>9.6999999999999993</v>
      </c>
      <c r="AF16" s="3">
        <v>187</v>
      </c>
      <c r="AG16" s="37">
        <v>5.5</v>
      </c>
      <c r="AH16" s="199"/>
      <c r="AI16" s="201"/>
      <c r="AJ16" s="212"/>
      <c r="AK16" s="3"/>
      <c r="AL16" s="34"/>
      <c r="AM16" s="152"/>
      <c r="AN16" s="152"/>
      <c r="AO16" s="162"/>
    </row>
    <row r="17" spans="1:45" x14ac:dyDescent="0.3">
      <c r="C17" s="183"/>
      <c r="D17" s="164" t="s">
        <v>210</v>
      </c>
      <c r="E17" s="152">
        <v>262</v>
      </c>
      <c r="F17" s="152">
        <v>8.4</v>
      </c>
      <c r="G17" s="152">
        <v>262</v>
      </c>
      <c r="H17" s="152">
        <v>6.5</v>
      </c>
      <c r="I17" s="152" t="s">
        <v>183</v>
      </c>
      <c r="J17" s="152">
        <v>204</v>
      </c>
      <c r="K17" s="152">
        <v>5.2</v>
      </c>
      <c r="L17" s="152">
        <v>247</v>
      </c>
      <c r="M17" s="152">
        <v>5.2</v>
      </c>
      <c r="N17" s="152"/>
      <c r="O17" s="152"/>
      <c r="P17" s="162"/>
      <c r="Q17" s="152"/>
      <c r="R17" s="162"/>
      <c r="S17" s="152"/>
      <c r="T17" s="152"/>
      <c r="U17" s="152"/>
      <c r="V17" s="152"/>
      <c r="W17" s="152"/>
      <c r="X17" s="152" t="s">
        <v>193</v>
      </c>
      <c r="Y17" s="152">
        <v>169</v>
      </c>
      <c r="Z17" s="152">
        <v>6.6</v>
      </c>
      <c r="AA17" s="152">
        <v>198</v>
      </c>
      <c r="AB17" s="152">
        <v>6.4</v>
      </c>
      <c r="AC17" s="36" t="s">
        <v>25</v>
      </c>
      <c r="AD17" s="3">
        <v>83</v>
      </c>
      <c r="AE17" s="37">
        <v>7.9</v>
      </c>
      <c r="AF17" s="3">
        <v>194</v>
      </c>
      <c r="AG17" s="37">
        <v>7.5</v>
      </c>
      <c r="AH17" s="127"/>
      <c r="AI17" s="127"/>
      <c r="AJ17" s="127"/>
      <c r="AM17" s="152" t="s">
        <v>210</v>
      </c>
      <c r="AN17" s="152">
        <v>300</v>
      </c>
      <c r="AO17" s="162">
        <v>1.4</v>
      </c>
    </row>
    <row r="18" spans="1:45" x14ac:dyDescent="0.3">
      <c r="C18" s="183"/>
      <c r="D18" s="164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62"/>
      <c r="Q18" s="152"/>
      <c r="R18" s="162"/>
      <c r="S18" s="3"/>
      <c r="T18" s="3"/>
      <c r="U18" s="3"/>
      <c r="V18" s="3"/>
      <c r="W18" s="3"/>
      <c r="X18" s="152"/>
      <c r="Y18" s="152"/>
      <c r="Z18" s="152"/>
      <c r="AA18" s="152"/>
      <c r="AB18" s="152"/>
      <c r="AC18" s="36" t="s">
        <v>26</v>
      </c>
      <c r="AD18" s="3">
        <v>74</v>
      </c>
      <c r="AE18" s="37">
        <v>8.4</v>
      </c>
      <c r="AF18" s="3">
        <v>147</v>
      </c>
      <c r="AG18" s="37">
        <v>5</v>
      </c>
      <c r="AH18" s="127"/>
      <c r="AI18" s="127"/>
      <c r="AJ18" s="127"/>
      <c r="AM18" s="152"/>
      <c r="AN18" s="152"/>
      <c r="AO18" s="162"/>
    </row>
    <row r="19" spans="1:45" x14ac:dyDescent="0.3">
      <c r="A19" s="53" t="s">
        <v>34</v>
      </c>
      <c r="B19" s="53"/>
      <c r="C19" s="16"/>
      <c r="D19" s="56"/>
      <c r="E19" s="56">
        <v>1464</v>
      </c>
      <c r="F19" s="56">
        <v>8</v>
      </c>
      <c r="G19" s="56">
        <v>1552</v>
      </c>
      <c r="H19" s="56">
        <v>5.6</v>
      </c>
      <c r="I19" s="56"/>
      <c r="J19" s="56"/>
      <c r="K19" s="56">
        <v>6.6</v>
      </c>
      <c r="L19" s="56"/>
      <c r="M19" s="56">
        <v>4.9000000000000004</v>
      </c>
      <c r="N19" s="56"/>
      <c r="O19" s="59">
        <v>632</v>
      </c>
      <c r="P19" s="57">
        <v>8.4</v>
      </c>
      <c r="Q19" s="59">
        <v>680</v>
      </c>
      <c r="R19" s="57">
        <v>5.5</v>
      </c>
      <c r="S19" s="56"/>
      <c r="T19" s="56">
        <v>862</v>
      </c>
      <c r="U19" s="56">
        <v>8.9</v>
      </c>
      <c r="V19" s="56">
        <v>925</v>
      </c>
      <c r="W19" s="56">
        <v>6</v>
      </c>
      <c r="X19" s="56"/>
      <c r="Y19" s="56">
        <v>792</v>
      </c>
      <c r="Z19" s="56">
        <v>6</v>
      </c>
      <c r="AA19" s="56">
        <v>1005</v>
      </c>
      <c r="AB19" s="56">
        <v>5</v>
      </c>
      <c r="AC19" s="56"/>
      <c r="AD19" s="56">
        <f>SUM(AD8:AD18)</f>
        <v>907</v>
      </c>
      <c r="AE19" s="57">
        <f>(AD8*AE8+AD9*AE9+AD10*AE10+AD11*AE11+AD12*AE12+AD13*AE13+AD14*AE14+AD15*AE15+AD16*AE16+AD17*AE17+AD18*AE18)/SUM(AD8:AD18)</f>
        <v>7.98257993384785</v>
      </c>
      <c r="AF19" s="56">
        <f>SUM(AF8:AF18)</f>
        <v>1806</v>
      </c>
      <c r="AG19" s="57">
        <f>(AF8*AG8+AF9*AG9+AF10*AG10+AF11*AG11+AF12*AG12+AF13*AG13+AF14*AG14+AF15*AG15+AF16*AG16+AF17*AG17+AF18*AG18)/SUM(AF8:AF18)</f>
        <v>5.8487264673311179</v>
      </c>
      <c r="AH19" s="128"/>
      <c r="AI19" s="128"/>
      <c r="AJ19" s="130">
        <f>(AI8*AJ8+AI10*AJ10+AI11*AJ11+AI13*AJ13+AI15*AJ15)/SUM(AI8:AI16)</f>
        <v>3.7350326797385622</v>
      </c>
      <c r="AK19" s="16"/>
      <c r="AL19" s="16"/>
      <c r="AM19" s="56"/>
      <c r="AN19" s="56">
        <v>1044</v>
      </c>
      <c r="AO19" s="57">
        <v>1.5</v>
      </c>
      <c r="AP19" s="16">
        <v>1469</v>
      </c>
      <c r="AQ19" s="28">
        <v>1</v>
      </c>
      <c r="AR19" s="16" t="s">
        <v>213</v>
      </c>
      <c r="AS19" s="28">
        <v>1.2</v>
      </c>
    </row>
    <row r="20" spans="1:45" s="12" customFormat="1" x14ac:dyDescent="0.3">
      <c r="F20" s="8"/>
      <c r="G20" s="8"/>
      <c r="H20" s="8"/>
      <c r="M20" s="8"/>
      <c r="P20" s="8"/>
      <c r="Q20" s="43"/>
      <c r="R20" s="8"/>
      <c r="U20" s="8"/>
      <c r="W20" s="8"/>
      <c r="Z20" s="43"/>
      <c r="AB20" s="43"/>
      <c r="AS20" s="8"/>
    </row>
    <row r="21" spans="1:45" x14ac:dyDescent="0.3">
      <c r="A21" s="68" t="s">
        <v>108</v>
      </c>
      <c r="B21" s="3"/>
      <c r="C21" s="3"/>
      <c r="D21" s="152" t="s">
        <v>1</v>
      </c>
      <c r="E21" s="152"/>
      <c r="F21" s="152"/>
      <c r="G21" s="152"/>
      <c r="H21" s="152"/>
      <c r="I21" s="152" t="s">
        <v>2</v>
      </c>
      <c r="J21" s="152"/>
      <c r="K21" s="152"/>
      <c r="L21" s="152"/>
      <c r="M21" s="152"/>
      <c r="N21" s="152" t="s">
        <v>3</v>
      </c>
      <c r="O21" s="152"/>
      <c r="P21" s="152"/>
      <c r="Q21" s="152"/>
      <c r="R21" s="152"/>
      <c r="S21" s="152" t="s">
        <v>4</v>
      </c>
      <c r="T21" s="152"/>
      <c r="U21" s="152"/>
      <c r="V21" s="152"/>
      <c r="W21" s="152"/>
      <c r="X21" s="152" t="s">
        <v>5</v>
      </c>
      <c r="Y21" s="152"/>
      <c r="Z21" s="152"/>
      <c r="AA21" s="152"/>
      <c r="AB21" s="152"/>
      <c r="AC21" s="152" t="s">
        <v>6</v>
      </c>
      <c r="AD21" s="152"/>
      <c r="AE21" s="152"/>
      <c r="AF21" s="152"/>
      <c r="AG21" s="152"/>
      <c r="AH21" s="152" t="s">
        <v>7</v>
      </c>
      <c r="AI21" s="152"/>
      <c r="AJ21" s="152"/>
      <c r="AK21" s="152"/>
      <c r="AL21" s="152"/>
      <c r="AM21" s="152" t="s">
        <v>8</v>
      </c>
      <c r="AN21" s="152"/>
      <c r="AO21" s="152"/>
      <c r="AP21" s="152"/>
      <c r="AQ21" s="152"/>
      <c r="AR21" s="12"/>
      <c r="AS21" s="8"/>
    </row>
    <row r="22" spans="1:45" x14ac:dyDescent="0.3">
      <c r="A22" s="3"/>
      <c r="B22" s="3"/>
      <c r="C22" s="3"/>
      <c r="D22" s="3" t="s">
        <v>37</v>
      </c>
      <c r="E22" s="3" t="s">
        <v>11</v>
      </c>
      <c r="F22" s="3" t="s">
        <v>27</v>
      </c>
      <c r="G22" s="3" t="s">
        <v>11</v>
      </c>
      <c r="H22" s="3" t="s">
        <v>28</v>
      </c>
      <c r="I22" s="3" t="s">
        <v>37</v>
      </c>
      <c r="J22" s="3" t="s">
        <v>11</v>
      </c>
      <c r="K22" s="3" t="s">
        <v>27</v>
      </c>
      <c r="L22" s="3" t="s">
        <v>11</v>
      </c>
      <c r="M22" s="3" t="s">
        <v>28</v>
      </c>
      <c r="N22" s="3" t="s">
        <v>37</v>
      </c>
      <c r="O22" s="3" t="s">
        <v>11</v>
      </c>
      <c r="P22" s="3" t="s">
        <v>27</v>
      </c>
      <c r="Q22" s="3" t="s">
        <v>11</v>
      </c>
      <c r="R22" s="3" t="s">
        <v>28</v>
      </c>
      <c r="S22" s="3" t="s">
        <v>37</v>
      </c>
      <c r="T22" s="3" t="s">
        <v>11</v>
      </c>
      <c r="U22" s="3" t="s">
        <v>27</v>
      </c>
      <c r="V22" s="3" t="s">
        <v>11</v>
      </c>
      <c r="W22" s="3" t="s">
        <v>28</v>
      </c>
      <c r="X22" s="3" t="s">
        <v>37</v>
      </c>
      <c r="Y22" s="3" t="s">
        <v>11</v>
      </c>
      <c r="Z22" s="3" t="s">
        <v>27</v>
      </c>
      <c r="AA22" s="3" t="s">
        <v>11</v>
      </c>
      <c r="AB22" s="3" t="s">
        <v>28</v>
      </c>
      <c r="AC22" s="55" t="s">
        <v>37</v>
      </c>
      <c r="AD22" s="55" t="s">
        <v>11</v>
      </c>
      <c r="AE22" s="55" t="s">
        <v>27</v>
      </c>
      <c r="AF22" s="55" t="s">
        <v>11</v>
      </c>
      <c r="AG22" s="55" t="s">
        <v>28</v>
      </c>
      <c r="AH22" s="3" t="s">
        <v>37</v>
      </c>
      <c r="AI22" s="3" t="s">
        <v>11</v>
      </c>
      <c r="AJ22" s="3" t="s">
        <v>27</v>
      </c>
      <c r="AK22" s="3" t="s">
        <v>11</v>
      </c>
      <c r="AL22" s="3" t="s">
        <v>28</v>
      </c>
      <c r="AM22" s="55" t="s">
        <v>37</v>
      </c>
      <c r="AN22" s="55" t="s">
        <v>11</v>
      </c>
      <c r="AO22" s="55" t="s">
        <v>27</v>
      </c>
      <c r="AP22" s="55" t="s">
        <v>11</v>
      </c>
      <c r="AQ22" s="3" t="s">
        <v>28</v>
      </c>
    </row>
    <row r="23" spans="1:45" x14ac:dyDescent="0.3">
      <c r="I23" s="102" t="s">
        <v>311</v>
      </c>
      <c r="J23" s="103">
        <v>239</v>
      </c>
      <c r="K23" s="103">
        <v>0.78</v>
      </c>
      <c r="L23" s="103">
        <v>228</v>
      </c>
      <c r="M23" s="103">
        <v>0.75</v>
      </c>
      <c r="AC23" s="36" t="s">
        <v>12</v>
      </c>
      <c r="AD23" s="3">
        <v>277</v>
      </c>
      <c r="AE23" s="37">
        <f>AE3/Energy!AC3</f>
        <v>0.60200668896321063</v>
      </c>
      <c r="AF23" s="3">
        <v>302</v>
      </c>
      <c r="AG23" s="37">
        <f>AG3/Energy!AE3</f>
        <v>0.65897271496758569</v>
      </c>
      <c r="AM23" s="3"/>
      <c r="AN23" s="3" t="s">
        <v>212</v>
      </c>
      <c r="AO23" s="3" t="s">
        <v>211</v>
      </c>
      <c r="AP23" s="3" t="s">
        <v>217</v>
      </c>
    </row>
    <row r="24" spans="1:45" x14ac:dyDescent="0.3">
      <c r="I24" s="104" t="s">
        <v>312</v>
      </c>
      <c r="J24" s="105">
        <v>184</v>
      </c>
      <c r="K24" s="105">
        <v>0.75</v>
      </c>
      <c r="L24" s="105">
        <v>164</v>
      </c>
      <c r="M24" s="105">
        <v>0.68</v>
      </c>
      <c r="AC24" s="36" t="s">
        <v>13</v>
      </c>
      <c r="AD24" s="3">
        <v>168</v>
      </c>
      <c r="AE24" s="37">
        <f>AE4/Energy!AC4</f>
        <v>0.83772923020537471</v>
      </c>
      <c r="AF24" s="3">
        <v>179</v>
      </c>
      <c r="AG24" s="37">
        <f>AG4/Energy!AE4</f>
        <v>0.57951202115961842</v>
      </c>
      <c r="AM24" s="39" t="s">
        <v>214</v>
      </c>
      <c r="AN24" s="3">
        <v>1503</v>
      </c>
      <c r="AO24" s="37">
        <f>AO4/Energy!AM4</f>
        <v>0.2759728407680514</v>
      </c>
      <c r="AP24" s="162">
        <f>AP4/Energy!AN4</f>
        <v>0.28353898661065896</v>
      </c>
      <c r="AQ24" s="5"/>
    </row>
    <row r="25" spans="1:45" x14ac:dyDescent="0.3">
      <c r="AC25" s="36" t="s">
        <v>14</v>
      </c>
      <c r="AD25" s="3">
        <v>93</v>
      </c>
      <c r="AE25" s="37">
        <f>AE5/Energy!AC5</f>
        <v>0.66074002883229221</v>
      </c>
      <c r="AF25" s="3">
        <v>89</v>
      </c>
      <c r="AG25" s="37">
        <f>AG5/Energy!AE5</f>
        <v>0.62764319978480809</v>
      </c>
      <c r="AM25" s="40" t="s">
        <v>215</v>
      </c>
      <c r="AN25" s="3">
        <v>1620</v>
      </c>
      <c r="AO25" s="37">
        <f>AO5/Energy!AM5</f>
        <v>0.31101163365692425</v>
      </c>
      <c r="AP25" s="162"/>
      <c r="AQ25" s="5"/>
    </row>
    <row r="26" spans="1:45" x14ac:dyDescent="0.3">
      <c r="AC26" s="36" t="s">
        <v>15</v>
      </c>
      <c r="AD26" s="3">
        <v>80</v>
      </c>
      <c r="AE26" s="37">
        <f>AE6/Energy!AC6</f>
        <v>0.5763750280182306</v>
      </c>
      <c r="AF26" s="3">
        <v>117</v>
      </c>
      <c r="AG26" s="37">
        <f>AG6/Energy!AE6</f>
        <v>0.68637320399011625</v>
      </c>
      <c r="AM26" s="3" t="s">
        <v>216</v>
      </c>
      <c r="AN26" s="3">
        <v>1500</v>
      </c>
      <c r="AO26" s="37">
        <f>AO6/Energy!AM6</f>
        <v>0.26091138631718164</v>
      </c>
      <c r="AP26" s="162"/>
      <c r="AR26" s="8"/>
    </row>
    <row r="27" spans="1:45" x14ac:dyDescent="0.3">
      <c r="R27" s="5"/>
      <c r="X27" s="12"/>
      <c r="AC27" s="36"/>
      <c r="AD27" s="3"/>
      <c r="AE27" s="37"/>
      <c r="AF27" s="3"/>
      <c r="AG27" s="37"/>
      <c r="AM27" s="3"/>
      <c r="AN27" s="3" t="s">
        <v>212</v>
      </c>
      <c r="AO27" s="3" t="s">
        <v>211</v>
      </c>
      <c r="AP27" s="3"/>
    </row>
    <row r="28" spans="1:45" x14ac:dyDescent="0.3">
      <c r="I28" s="3" t="s">
        <v>16</v>
      </c>
      <c r="J28" s="3">
        <v>47</v>
      </c>
      <c r="K28" s="3">
        <v>0.68</v>
      </c>
      <c r="L28" s="3">
        <v>52</v>
      </c>
      <c r="M28" s="3">
        <v>0.62</v>
      </c>
      <c r="N28" s="152" t="s">
        <v>191</v>
      </c>
      <c r="O28" s="152">
        <v>131</v>
      </c>
      <c r="P28" s="162">
        <f>P8/Energy!N8</f>
        <v>0.67848742536638318</v>
      </c>
      <c r="Q28" s="152">
        <v>119</v>
      </c>
      <c r="R28" s="162">
        <f>R8/Energy!P8</f>
        <v>0.57832537088257474</v>
      </c>
      <c r="S28" s="152" t="s">
        <v>200</v>
      </c>
      <c r="T28" s="152">
        <v>138</v>
      </c>
      <c r="U28" s="197">
        <f>U8/Energy!S8</f>
        <v>0.6953125</v>
      </c>
      <c r="V28" s="152">
        <v>143</v>
      </c>
      <c r="W28" s="197">
        <f>W8/Energy!U8</f>
        <v>0.70370370370370372</v>
      </c>
      <c r="X28" s="152" t="s">
        <v>191</v>
      </c>
      <c r="Y28" s="152">
        <v>132</v>
      </c>
      <c r="Z28" s="152">
        <v>0.64</v>
      </c>
      <c r="AA28" s="152">
        <v>202</v>
      </c>
      <c r="AB28" s="152">
        <v>0.53</v>
      </c>
      <c r="AC28" s="36" t="s">
        <v>16</v>
      </c>
      <c r="AD28" s="3">
        <v>135</v>
      </c>
      <c r="AE28" s="37">
        <f>AE8/Energy!AC8</f>
        <v>0.67917305535260397</v>
      </c>
      <c r="AF28" s="3">
        <v>192</v>
      </c>
      <c r="AG28" s="37">
        <f>AG8/Energy!AE8</f>
        <v>0.64911116028619908</v>
      </c>
      <c r="AH28" s="3"/>
      <c r="AI28" s="3"/>
      <c r="AJ28" s="3"/>
      <c r="AK28" s="3"/>
      <c r="AL28" s="3"/>
      <c r="AM28" s="152" t="s">
        <v>207</v>
      </c>
      <c r="AN28" s="152">
        <v>772</v>
      </c>
      <c r="AO28" s="162">
        <f>AO8/Energy!AM8</f>
        <v>0.17266896891958558</v>
      </c>
    </row>
    <row r="29" spans="1:45" x14ac:dyDescent="0.3">
      <c r="I29" s="152" t="s">
        <v>181</v>
      </c>
      <c r="J29" s="152">
        <v>221</v>
      </c>
      <c r="K29" s="152">
        <v>0.71</v>
      </c>
      <c r="L29" s="152">
        <v>259</v>
      </c>
      <c r="M29" s="152">
        <v>0.67</v>
      </c>
      <c r="N29" s="152"/>
      <c r="O29" s="152"/>
      <c r="P29" s="162"/>
      <c r="Q29" s="152"/>
      <c r="R29" s="162"/>
      <c r="S29" s="152"/>
      <c r="T29" s="152"/>
      <c r="U29" s="197"/>
      <c r="V29" s="152"/>
      <c r="W29" s="197"/>
      <c r="X29" s="152"/>
      <c r="Y29" s="152"/>
      <c r="Z29" s="152"/>
      <c r="AA29" s="152"/>
      <c r="AB29" s="152"/>
      <c r="AC29" s="36" t="s">
        <v>17</v>
      </c>
      <c r="AD29" s="3">
        <v>77</v>
      </c>
      <c r="AE29" s="37">
        <f>AE9/Energy!AC9</f>
        <v>0.80003368562886845</v>
      </c>
      <c r="AF29" s="3">
        <v>137</v>
      </c>
      <c r="AG29" s="37">
        <f>AG9/Energy!AE9</f>
        <v>0.76490913407010785</v>
      </c>
      <c r="AH29" s="3"/>
      <c r="AI29" s="3"/>
      <c r="AJ29" s="3"/>
      <c r="AK29" s="3"/>
      <c r="AL29" s="3"/>
      <c r="AM29" s="152"/>
      <c r="AN29" s="152"/>
      <c r="AO29" s="162"/>
    </row>
    <row r="30" spans="1:45" x14ac:dyDescent="0.3">
      <c r="I30" s="152"/>
      <c r="J30" s="152"/>
      <c r="K30" s="152"/>
      <c r="L30" s="152"/>
      <c r="M30" s="152"/>
      <c r="N30" s="152" t="s">
        <v>248</v>
      </c>
      <c r="O30" s="152">
        <v>350</v>
      </c>
      <c r="P30" s="162">
        <f>P10/Energy!N10</f>
        <v>0.7647234084814778</v>
      </c>
      <c r="Q30" s="152">
        <v>394</v>
      </c>
      <c r="R30" s="162">
        <f>R10/Energy!P10</f>
        <v>0.70422535211267601</v>
      </c>
      <c r="S30" s="152" t="s">
        <v>201</v>
      </c>
      <c r="T30" s="152">
        <v>136</v>
      </c>
      <c r="U30" s="197">
        <f>U10/Energy!S10</f>
        <v>0.77391304347826095</v>
      </c>
      <c r="V30" s="152">
        <v>169</v>
      </c>
      <c r="W30" s="197">
        <f>W10/Energy!U10</f>
        <v>0.63095238095238093</v>
      </c>
      <c r="X30" s="152" t="s">
        <v>192</v>
      </c>
      <c r="Y30" s="152">
        <v>183</v>
      </c>
      <c r="Z30" s="152">
        <v>0.56999999999999995</v>
      </c>
      <c r="AA30" s="152">
        <v>247</v>
      </c>
      <c r="AB30" s="152">
        <v>0.65</v>
      </c>
      <c r="AC30" s="36" t="s">
        <v>18</v>
      </c>
      <c r="AD30" s="3">
        <v>85</v>
      </c>
      <c r="AE30" s="37">
        <f>AE10/Energy!AC10</f>
        <v>1.0577582499331637</v>
      </c>
      <c r="AF30" s="3">
        <v>158</v>
      </c>
      <c r="AG30" s="37">
        <f>AG10/Energy!AE10</f>
        <v>0.76348366690298297</v>
      </c>
      <c r="AH30" s="3"/>
      <c r="AI30" s="3"/>
      <c r="AJ30" s="3"/>
      <c r="AK30" s="3"/>
      <c r="AL30" s="3"/>
      <c r="AM30" s="152"/>
      <c r="AN30" s="152"/>
      <c r="AO30" s="162"/>
    </row>
    <row r="31" spans="1:45" x14ac:dyDescent="0.3">
      <c r="I31" s="152"/>
      <c r="J31" s="152"/>
      <c r="K31" s="152"/>
      <c r="L31" s="152"/>
      <c r="M31" s="152"/>
      <c r="N31" s="152"/>
      <c r="O31" s="152"/>
      <c r="P31" s="162"/>
      <c r="Q31" s="152"/>
      <c r="R31" s="162"/>
      <c r="S31" s="152"/>
      <c r="T31" s="152"/>
      <c r="U31" s="197"/>
      <c r="V31" s="152"/>
      <c r="W31" s="197"/>
      <c r="X31" s="152"/>
      <c r="Y31" s="152"/>
      <c r="Z31" s="152"/>
      <c r="AA31" s="152"/>
      <c r="AB31" s="152"/>
      <c r="AC31" s="36" t="s">
        <v>19</v>
      </c>
      <c r="AD31" s="3">
        <v>84</v>
      </c>
      <c r="AE31" s="37">
        <f>AE11/Energy!AC11</f>
        <v>0.81994785972584316</v>
      </c>
      <c r="AF31" s="3">
        <v>160</v>
      </c>
      <c r="AG31" s="37">
        <f>AG11/Energy!AE11</f>
        <v>0.85933276968495764</v>
      </c>
      <c r="AH31" s="3"/>
      <c r="AI31" s="3"/>
      <c r="AJ31" s="3"/>
      <c r="AK31" s="3"/>
      <c r="AL31" s="3"/>
      <c r="AM31" s="158" t="s">
        <v>208</v>
      </c>
      <c r="AN31" s="152">
        <v>692</v>
      </c>
      <c r="AO31" s="162">
        <f>AO11/Energy!AM11</f>
        <v>0.12876641771825909</v>
      </c>
    </row>
    <row r="32" spans="1:45" x14ac:dyDescent="0.3">
      <c r="I32" s="152"/>
      <c r="J32" s="152"/>
      <c r="K32" s="152"/>
      <c r="L32" s="152"/>
      <c r="M32" s="152"/>
      <c r="N32" s="152"/>
      <c r="O32" s="152"/>
      <c r="P32" s="162"/>
      <c r="Q32" s="152"/>
      <c r="R32" s="162"/>
      <c r="S32" s="152" t="s">
        <v>202</v>
      </c>
      <c r="T32" s="152">
        <v>179</v>
      </c>
      <c r="U32" s="197">
        <f>U12/Energy!S12</f>
        <v>0.79245283018867929</v>
      </c>
      <c r="V32" s="152">
        <v>256</v>
      </c>
      <c r="W32" s="197">
        <f>W12/Energy!U12</f>
        <v>0.75308641975308643</v>
      </c>
      <c r="X32" s="152"/>
      <c r="Y32" s="152"/>
      <c r="Z32" s="152"/>
      <c r="AA32" s="152"/>
      <c r="AB32" s="152"/>
      <c r="AC32" s="36" t="s">
        <v>20</v>
      </c>
      <c r="AD32" s="3">
        <v>69</v>
      </c>
      <c r="AE32" s="37">
        <f>AE12/Energy!AC12</f>
        <v>0.86066420325445825</v>
      </c>
      <c r="AF32" s="3">
        <v>167</v>
      </c>
      <c r="AG32" s="37">
        <f>AG12/Energy!AE12</f>
        <v>0.86250156818466939</v>
      </c>
      <c r="AH32" s="3"/>
      <c r="AI32" s="3"/>
      <c r="AJ32" s="3"/>
      <c r="AK32" s="3"/>
      <c r="AL32" s="3"/>
      <c r="AM32" s="158"/>
      <c r="AN32" s="152"/>
      <c r="AO32" s="162"/>
    </row>
    <row r="33" spans="1:45" x14ac:dyDescent="0.3">
      <c r="I33" s="152" t="s">
        <v>182</v>
      </c>
      <c r="J33" s="152">
        <v>308</v>
      </c>
      <c r="K33" s="152">
        <v>0.77</v>
      </c>
      <c r="L33" s="152">
        <v>317</v>
      </c>
      <c r="M33" s="152">
        <v>0.67</v>
      </c>
      <c r="N33" s="152"/>
      <c r="O33" s="152"/>
      <c r="P33" s="162"/>
      <c r="Q33" s="152"/>
      <c r="R33" s="162"/>
      <c r="S33" s="152"/>
      <c r="T33" s="152"/>
      <c r="U33" s="197"/>
      <c r="V33" s="152"/>
      <c r="W33" s="197"/>
      <c r="X33" s="152" t="s">
        <v>182</v>
      </c>
      <c r="Y33" s="152">
        <v>308</v>
      </c>
      <c r="Z33" s="152">
        <v>0.66</v>
      </c>
      <c r="AA33" s="152">
        <v>358</v>
      </c>
      <c r="AB33" s="152">
        <v>0.69</v>
      </c>
      <c r="AC33" s="36" t="s">
        <v>21</v>
      </c>
      <c r="AD33" s="3">
        <v>67</v>
      </c>
      <c r="AE33" s="37">
        <f>AE13/Energy!AC13</f>
        <v>0.68264914148192724</v>
      </c>
      <c r="AF33" s="3">
        <v>168</v>
      </c>
      <c r="AG33" s="37">
        <f>AG13/Energy!AE13</f>
        <v>0.95041721704951843</v>
      </c>
      <c r="AH33" s="3"/>
      <c r="AI33" s="3"/>
      <c r="AJ33" s="3"/>
      <c r="AK33" s="3"/>
      <c r="AL33" s="3"/>
      <c r="AM33" s="158"/>
      <c r="AN33" s="152"/>
      <c r="AO33" s="162"/>
    </row>
    <row r="34" spans="1:45" x14ac:dyDescent="0.3">
      <c r="I34" s="152"/>
      <c r="J34" s="152"/>
      <c r="K34" s="152"/>
      <c r="L34" s="152"/>
      <c r="M34" s="152"/>
      <c r="N34" s="152"/>
      <c r="O34" s="152"/>
      <c r="P34" s="162"/>
      <c r="Q34" s="152"/>
      <c r="R34" s="162"/>
      <c r="S34" s="152" t="s">
        <v>203</v>
      </c>
      <c r="T34" s="152">
        <v>192</v>
      </c>
      <c r="U34" s="197">
        <f>U14/Energy!S14</f>
        <v>0.85576923076923073</v>
      </c>
      <c r="V34" s="152">
        <v>193</v>
      </c>
      <c r="W34" s="197">
        <f>W14/Energy!U14</f>
        <v>0.810126582278481</v>
      </c>
      <c r="X34" s="152"/>
      <c r="Y34" s="152"/>
      <c r="Z34" s="152"/>
      <c r="AA34" s="152"/>
      <c r="AB34" s="152"/>
      <c r="AC34" s="36" t="s">
        <v>22</v>
      </c>
      <c r="AD34" s="3">
        <v>73</v>
      </c>
      <c r="AE34" s="37">
        <f>AE14/Energy!AC14</f>
        <v>1.2290137446583005</v>
      </c>
      <c r="AF34" s="3">
        <v>136</v>
      </c>
      <c r="AG34" s="37">
        <f>AG14/Energy!AE14</f>
        <v>1.1785879242518358</v>
      </c>
      <c r="AH34" s="3"/>
      <c r="AI34" s="3"/>
      <c r="AJ34" s="3"/>
      <c r="AK34" s="3"/>
      <c r="AL34" s="3"/>
      <c r="AM34" s="152" t="s">
        <v>209</v>
      </c>
      <c r="AN34" s="152">
        <v>749</v>
      </c>
      <c r="AO34" s="162">
        <f>AO14/Energy!AM14</f>
        <v>0.16253555465258024</v>
      </c>
    </row>
    <row r="35" spans="1:45" x14ac:dyDescent="0.3">
      <c r="I35" s="152"/>
      <c r="J35" s="152"/>
      <c r="K35" s="152"/>
      <c r="L35" s="152"/>
      <c r="M35" s="152"/>
      <c r="N35" s="152"/>
      <c r="O35" s="152"/>
      <c r="P35" s="162"/>
      <c r="Q35" s="152"/>
      <c r="R35" s="162"/>
      <c r="S35" s="152"/>
      <c r="T35" s="152"/>
      <c r="U35" s="197"/>
      <c r="V35" s="152"/>
      <c r="W35" s="197"/>
      <c r="X35" s="152"/>
      <c r="Y35" s="152"/>
      <c r="Z35" s="152"/>
      <c r="AA35" s="152"/>
      <c r="AB35" s="152"/>
      <c r="AC35" s="36" t="s">
        <v>23</v>
      </c>
      <c r="AD35" s="3">
        <v>75</v>
      </c>
      <c r="AE35" s="37">
        <f>AE15/Energy!AC15</f>
        <v>0.85280573085451117</v>
      </c>
      <c r="AF35" s="3">
        <v>160</v>
      </c>
      <c r="AG35" s="37">
        <f>AG15/Energy!AE15</f>
        <v>0.88938819454196505</v>
      </c>
      <c r="AH35" s="3"/>
      <c r="AI35" s="3"/>
      <c r="AJ35" s="3"/>
      <c r="AK35" s="3"/>
      <c r="AL35" s="3"/>
      <c r="AM35" s="152"/>
      <c r="AN35" s="152"/>
      <c r="AO35" s="162"/>
    </row>
    <row r="36" spans="1:45" x14ac:dyDescent="0.3">
      <c r="I36" s="152"/>
      <c r="J36" s="152"/>
      <c r="K36" s="152"/>
      <c r="L36" s="152"/>
      <c r="M36" s="152"/>
      <c r="N36" s="152" t="s">
        <v>249</v>
      </c>
      <c r="O36" s="152">
        <v>151</v>
      </c>
      <c r="P36" s="162">
        <f>P16/Energy!N16</f>
        <v>1.2395271433490189</v>
      </c>
      <c r="Q36" s="152">
        <v>167</v>
      </c>
      <c r="R36" s="162">
        <f>R16/Energy!P16</f>
        <v>0.97864768683274017</v>
      </c>
      <c r="S36" s="152" t="s">
        <v>204</v>
      </c>
      <c r="T36" s="152">
        <v>217</v>
      </c>
      <c r="U36" s="197">
        <f>U16/Energy!S16</f>
        <v>0.91919191919191912</v>
      </c>
      <c r="V36" s="152">
        <v>164</v>
      </c>
      <c r="W36" s="197">
        <f>W16/Energy!U16</f>
        <v>0.86486486486486491</v>
      </c>
      <c r="X36" s="152"/>
      <c r="Y36" s="152"/>
      <c r="Z36" s="152"/>
      <c r="AA36" s="152"/>
      <c r="AB36" s="152"/>
      <c r="AC36" s="36" t="s">
        <v>24</v>
      </c>
      <c r="AD36" s="3">
        <v>85</v>
      </c>
      <c r="AE36" s="37">
        <f>AE16/Energy!AC16</f>
        <v>1.1968954752415384</v>
      </c>
      <c r="AF36" s="3">
        <v>187</v>
      </c>
      <c r="AG36" s="37">
        <f>AG16/Energy!AE16</f>
        <v>0.89430894308943087</v>
      </c>
      <c r="AH36" s="3"/>
      <c r="AI36" s="3"/>
      <c r="AJ36" s="3"/>
      <c r="AK36" s="3"/>
      <c r="AL36" s="3"/>
      <c r="AM36" s="152"/>
      <c r="AN36" s="152"/>
      <c r="AO36" s="162"/>
    </row>
    <row r="37" spans="1:45" x14ac:dyDescent="0.3">
      <c r="I37" s="152" t="s">
        <v>183</v>
      </c>
      <c r="J37" s="152">
        <v>204</v>
      </c>
      <c r="K37" s="152">
        <v>0.68</v>
      </c>
      <c r="L37" s="152">
        <v>247</v>
      </c>
      <c r="M37" s="152">
        <v>0.8</v>
      </c>
      <c r="N37" s="152"/>
      <c r="O37" s="152"/>
      <c r="P37" s="162"/>
      <c r="Q37" s="152"/>
      <c r="R37" s="162"/>
      <c r="S37" s="152"/>
      <c r="T37" s="152"/>
      <c r="U37" s="197"/>
      <c r="V37" s="152"/>
      <c r="W37" s="197"/>
      <c r="X37" s="152" t="s">
        <v>193</v>
      </c>
      <c r="Y37" s="152">
        <v>169</v>
      </c>
      <c r="Z37" s="152">
        <v>0.78</v>
      </c>
      <c r="AA37" s="152">
        <v>198</v>
      </c>
      <c r="AB37" s="152">
        <v>0.88</v>
      </c>
      <c r="AC37" s="36" t="s">
        <v>25</v>
      </c>
      <c r="AD37" s="3">
        <v>83</v>
      </c>
      <c r="AE37" s="37">
        <f>AE17/Energy!AC17</f>
        <v>1.0138343471676805</v>
      </c>
      <c r="AF37" s="3">
        <v>194</v>
      </c>
      <c r="AG37" s="37">
        <f>AG17/Energy!AE17</f>
        <v>1.1927860300900157</v>
      </c>
      <c r="AM37" s="152" t="s">
        <v>210</v>
      </c>
      <c r="AN37" s="152">
        <v>300</v>
      </c>
      <c r="AO37" s="162">
        <f>AO17/Energy!AM17</f>
        <v>0.2090176171991639</v>
      </c>
    </row>
    <row r="38" spans="1:45" x14ac:dyDescent="0.3">
      <c r="I38" s="152"/>
      <c r="J38" s="152"/>
      <c r="K38" s="152"/>
      <c r="L38" s="152"/>
      <c r="M38" s="152"/>
      <c r="N38" s="152"/>
      <c r="O38" s="152"/>
      <c r="P38" s="162"/>
      <c r="Q38" s="152"/>
      <c r="R38" s="162"/>
      <c r="S38" s="3"/>
      <c r="T38" s="3"/>
      <c r="U38" s="67"/>
      <c r="V38" s="3"/>
      <c r="W38" s="67"/>
      <c r="X38" s="152"/>
      <c r="Y38" s="152"/>
      <c r="Z38" s="152"/>
      <c r="AA38" s="152"/>
      <c r="AB38" s="152"/>
      <c r="AC38" s="36" t="s">
        <v>26</v>
      </c>
      <c r="AD38" s="3">
        <v>74</v>
      </c>
      <c r="AE38" s="37">
        <f>AE18/Energy!AC18</f>
        <v>1.1099072434660817</v>
      </c>
      <c r="AF38" s="3">
        <v>147</v>
      </c>
      <c r="AG38" s="37">
        <f>AG18/Energy!AE18</f>
        <v>0.90169699374222279</v>
      </c>
      <c r="AM38" s="152"/>
      <c r="AN38" s="152"/>
      <c r="AO38" s="162"/>
    </row>
    <row r="39" spans="1:45" x14ac:dyDescent="0.3">
      <c r="A39" s="53" t="s">
        <v>34</v>
      </c>
      <c r="B39" s="53"/>
      <c r="C39" s="16"/>
      <c r="D39" s="16"/>
      <c r="E39" s="16"/>
      <c r="F39" s="16"/>
      <c r="G39" s="16"/>
      <c r="H39" s="16"/>
      <c r="I39" s="56"/>
      <c r="J39" s="56"/>
      <c r="K39" s="56">
        <v>0.7</v>
      </c>
      <c r="L39" s="56"/>
      <c r="M39" s="56">
        <v>0.7</v>
      </c>
      <c r="N39" s="56"/>
      <c r="O39" s="59">
        <v>632</v>
      </c>
      <c r="P39" s="57">
        <f>P19/Energy!N19</f>
        <v>0.84430596039802996</v>
      </c>
      <c r="Q39" s="59">
        <v>680</v>
      </c>
      <c r="R39" s="57">
        <f>R19/Energy!P19</f>
        <v>0.74234039681468489</v>
      </c>
      <c r="S39" s="56"/>
      <c r="T39" s="56"/>
      <c r="U39" s="69"/>
      <c r="V39" s="56"/>
      <c r="W39" s="69"/>
      <c r="X39" s="56"/>
      <c r="Y39" s="56">
        <v>792</v>
      </c>
      <c r="Z39" s="56">
        <v>0.66</v>
      </c>
      <c r="AA39" s="56">
        <v>1005</v>
      </c>
      <c r="AB39" s="56">
        <v>0.69</v>
      </c>
      <c r="AC39" s="56"/>
      <c r="AD39" s="56">
        <f>SUM(AD28:AD38)</f>
        <v>907</v>
      </c>
      <c r="AE39" s="57">
        <f>(AD28*AE28+AD29*AE29+AD30*AE30+AD31*AE31+AD32*AE32+AD33*AE33+AD34*AE34+AD35*AE35+AD36*AE36+AD37*AE37+AD38*AE38)/SUM(AD28:AD38)</f>
        <v>0.92491211205319013</v>
      </c>
      <c r="AF39" s="56">
        <f>SUM(AF28:AF38)</f>
        <v>1806</v>
      </c>
      <c r="AG39" s="57">
        <f>(AF28*AG28+AF29*AG29+AF30*AG30+AF31*AG31+AF32*AG32+AF33*AG33+AF34*AG34+AF35*AG35+AF36*AG36+AF37*AG37+AF38*AG38)/SUM(AF28:AF38)</f>
        <v>0.89979468444863564</v>
      </c>
      <c r="AH39" s="16"/>
      <c r="AI39" s="16"/>
      <c r="AJ39" s="16"/>
      <c r="AK39" s="16"/>
      <c r="AL39" s="16"/>
      <c r="AM39" s="56"/>
      <c r="AN39" s="56">
        <v>1044</v>
      </c>
      <c r="AO39" s="57">
        <f>AO19/Energy!AM19</f>
        <v>0.16368398079441293</v>
      </c>
      <c r="AP39" s="16">
        <v>1469</v>
      </c>
      <c r="AQ39" s="28">
        <f>AQ19/Energy!AO19</f>
        <v>0.15295197308045272</v>
      </c>
      <c r="AR39" s="12"/>
      <c r="AS39" s="8"/>
    </row>
    <row r="40" spans="1:45" s="12" customFormat="1" x14ac:dyDescent="0.3">
      <c r="M40" s="8"/>
      <c r="P40" s="8"/>
      <c r="Q40" s="8"/>
      <c r="R40" s="8"/>
      <c r="U40" s="66"/>
      <c r="V40" s="66"/>
      <c r="W40" s="66"/>
      <c r="Z40" s="66"/>
      <c r="AB40" s="66"/>
      <c r="AS40" s="8"/>
    </row>
    <row r="41" spans="1:45" x14ac:dyDescent="0.3">
      <c r="AR41" s="12"/>
      <c r="AS41" s="8"/>
    </row>
    <row r="42" spans="1:45" x14ac:dyDescent="0.3">
      <c r="A42" s="68" t="s">
        <v>109</v>
      </c>
      <c r="B42" s="3"/>
      <c r="C42" s="3"/>
      <c r="D42" s="152" t="s">
        <v>1</v>
      </c>
      <c r="E42" s="152"/>
      <c r="F42" s="152"/>
      <c r="G42" s="152"/>
      <c r="H42" s="152"/>
      <c r="I42" s="152" t="s">
        <v>2</v>
      </c>
      <c r="J42" s="152"/>
      <c r="K42" s="152"/>
      <c r="L42" s="152"/>
      <c r="M42" s="152"/>
      <c r="N42" s="152" t="s">
        <v>3</v>
      </c>
      <c r="O42" s="152"/>
      <c r="P42" s="152"/>
      <c r="Q42" s="152"/>
      <c r="R42" s="152"/>
      <c r="S42" s="152" t="s">
        <v>4</v>
      </c>
      <c r="T42" s="152"/>
      <c r="U42" s="152"/>
      <c r="V42" s="152"/>
      <c r="W42" s="152"/>
      <c r="X42" s="152" t="s">
        <v>5</v>
      </c>
      <c r="Y42" s="152"/>
      <c r="Z42" s="152"/>
      <c r="AA42" s="152"/>
      <c r="AB42" s="152"/>
      <c r="AC42" s="152" t="s">
        <v>6</v>
      </c>
      <c r="AD42" s="152"/>
      <c r="AE42" s="152"/>
      <c r="AF42" s="152"/>
      <c r="AG42" s="152"/>
      <c r="AH42" s="152" t="s">
        <v>7</v>
      </c>
      <c r="AI42" s="152"/>
      <c r="AJ42" s="152"/>
      <c r="AK42" s="152"/>
      <c r="AL42" s="152"/>
      <c r="AM42" s="152" t="s">
        <v>8</v>
      </c>
      <c r="AN42" s="152"/>
      <c r="AO42" s="152"/>
      <c r="AP42" s="152"/>
      <c r="AQ42" s="152"/>
    </row>
    <row r="43" spans="1:45" x14ac:dyDescent="0.3">
      <c r="A43" s="3"/>
      <c r="B43" s="3"/>
      <c r="C43" s="3"/>
      <c r="D43" s="3" t="s">
        <v>37</v>
      </c>
      <c r="E43" s="3" t="s">
        <v>11</v>
      </c>
      <c r="F43" s="3" t="s">
        <v>27</v>
      </c>
      <c r="G43" s="3" t="s">
        <v>11</v>
      </c>
      <c r="H43" s="3" t="s">
        <v>28</v>
      </c>
      <c r="I43" s="3" t="s">
        <v>37</v>
      </c>
      <c r="J43" s="3" t="s">
        <v>11</v>
      </c>
      <c r="K43" s="3" t="s">
        <v>27</v>
      </c>
      <c r="L43" s="3" t="s">
        <v>11</v>
      </c>
      <c r="M43" s="3" t="s">
        <v>28</v>
      </c>
      <c r="N43" s="3" t="s">
        <v>37</v>
      </c>
      <c r="O43" s="3" t="s">
        <v>11</v>
      </c>
      <c r="P43" s="3" t="s">
        <v>27</v>
      </c>
      <c r="Q43" s="3" t="s">
        <v>11</v>
      </c>
      <c r="R43" s="3" t="s">
        <v>28</v>
      </c>
      <c r="S43" s="3" t="s">
        <v>37</v>
      </c>
      <c r="T43" s="3" t="s">
        <v>11</v>
      </c>
      <c r="U43" s="3" t="s">
        <v>27</v>
      </c>
      <c r="V43" s="3" t="s">
        <v>11</v>
      </c>
      <c r="W43" s="3" t="s">
        <v>28</v>
      </c>
      <c r="X43" s="3" t="s">
        <v>37</v>
      </c>
      <c r="Y43" s="3" t="s">
        <v>11</v>
      </c>
      <c r="Z43" s="3" t="s">
        <v>27</v>
      </c>
      <c r="AA43" s="3" t="s">
        <v>11</v>
      </c>
      <c r="AB43" s="3" t="s">
        <v>28</v>
      </c>
      <c r="AC43" s="55" t="s">
        <v>37</v>
      </c>
      <c r="AD43" s="55" t="s">
        <v>11</v>
      </c>
      <c r="AE43" s="55" t="s">
        <v>27</v>
      </c>
      <c r="AF43" s="55" t="s">
        <v>11</v>
      </c>
      <c r="AG43" s="55" t="s">
        <v>28</v>
      </c>
      <c r="AH43" s="3" t="s">
        <v>37</v>
      </c>
      <c r="AI43" s="3" t="s">
        <v>11</v>
      </c>
      <c r="AJ43" s="3" t="s">
        <v>27</v>
      </c>
      <c r="AK43" s="3" t="s">
        <v>11</v>
      </c>
      <c r="AL43" s="3" t="s">
        <v>28</v>
      </c>
      <c r="AM43" s="55" t="s">
        <v>37</v>
      </c>
      <c r="AN43" s="55" t="s">
        <v>11</v>
      </c>
      <c r="AO43" s="55" t="s">
        <v>27</v>
      </c>
      <c r="AP43" s="55" t="s">
        <v>11</v>
      </c>
      <c r="AQ43" s="3" t="s">
        <v>28</v>
      </c>
    </row>
    <row r="44" spans="1:45" x14ac:dyDescent="0.3">
      <c r="AC44" s="36" t="s">
        <v>12</v>
      </c>
      <c r="AD44" s="3">
        <v>277</v>
      </c>
      <c r="AE44" s="37">
        <f>AE3/Energy!AC23*1000</f>
        <v>2.5122121423586878</v>
      </c>
      <c r="AF44" s="3">
        <v>302</v>
      </c>
      <c r="AG44" s="37">
        <f>AG3/Energy!AE23*1000</f>
        <v>2.7497027348394774</v>
      </c>
      <c r="AM44" s="3"/>
      <c r="AN44" s="3" t="s">
        <v>212</v>
      </c>
      <c r="AO44" s="3" t="s">
        <v>211</v>
      </c>
      <c r="AP44" s="3" t="s">
        <v>217</v>
      </c>
    </row>
    <row r="45" spans="1:45" x14ac:dyDescent="0.3">
      <c r="AC45" s="36" t="s">
        <v>13</v>
      </c>
      <c r="AD45" s="3">
        <v>168</v>
      </c>
      <c r="AE45" s="37">
        <f>AE4/Energy!AC24*1000</f>
        <v>3.4966945309512103</v>
      </c>
      <c r="AF45" s="3">
        <v>179</v>
      </c>
      <c r="AG45" s="37">
        <f>AG4/Energy!AE24*1000</f>
        <v>2.4186046511627906</v>
      </c>
      <c r="AM45" s="39" t="s">
        <v>214</v>
      </c>
      <c r="AN45" s="3">
        <v>1503</v>
      </c>
      <c r="AO45" s="37">
        <f>AO4/Energy!AM24*1000</f>
        <v>1.1546920821114368</v>
      </c>
      <c r="AP45" s="162">
        <f>AP4/Energy!AN24*1000</f>
        <v>1.1863568956994563</v>
      </c>
      <c r="AQ45" s="5"/>
      <c r="AR45" s="5"/>
    </row>
    <row r="46" spans="1:45" x14ac:dyDescent="0.3">
      <c r="AC46" s="36" t="s">
        <v>14</v>
      </c>
      <c r="AD46" s="3">
        <v>93</v>
      </c>
      <c r="AE46" s="37">
        <f>AE5/Energy!AC25*1000</f>
        <v>2.7595203451909089</v>
      </c>
      <c r="AF46" s="3">
        <v>89</v>
      </c>
      <c r="AG46" s="37">
        <f>AG5/Energy!AE25*1000</f>
        <v>2.6222138977336584</v>
      </c>
      <c r="AM46" s="40" t="s">
        <v>215</v>
      </c>
      <c r="AN46" s="3">
        <v>1620</v>
      </c>
      <c r="AO46" s="37">
        <f>AO5/Energy!AM25*1000</f>
        <v>1.3012468013284695</v>
      </c>
      <c r="AP46" s="162"/>
      <c r="AQ46" s="5"/>
      <c r="AR46" s="5"/>
    </row>
    <row r="47" spans="1:45" x14ac:dyDescent="0.3">
      <c r="AC47" s="36" t="s">
        <v>15</v>
      </c>
      <c r="AD47" s="3">
        <v>80</v>
      </c>
      <c r="AE47" s="37">
        <f>AE6/Energy!AC26*1000</f>
        <v>2.4086712163789645</v>
      </c>
      <c r="AF47" s="3">
        <v>117</v>
      </c>
      <c r="AG47" s="37">
        <f>AG6/Energy!AE26*1000</f>
        <v>2.8691660290742154</v>
      </c>
      <c r="AM47" s="3" t="s">
        <v>216</v>
      </c>
      <c r="AN47" s="3">
        <v>1500</v>
      </c>
      <c r="AO47" s="37">
        <f>AO6/Energy!AM26*1000</f>
        <v>1.091659120635879</v>
      </c>
      <c r="AP47" s="162"/>
      <c r="AQ47" s="8"/>
      <c r="AR47" s="8"/>
    </row>
    <row r="48" spans="1:45" x14ac:dyDescent="0.3">
      <c r="R48" s="5"/>
      <c r="AC48" s="4"/>
      <c r="AE48" s="5"/>
      <c r="AG48" s="5"/>
      <c r="AM48" s="3"/>
      <c r="AN48" s="3" t="s">
        <v>212</v>
      </c>
      <c r="AO48" s="3" t="s">
        <v>211</v>
      </c>
      <c r="AP48" s="3"/>
    </row>
    <row r="49" spans="1:45" x14ac:dyDescent="0.3">
      <c r="I49" s="3" t="s">
        <v>16</v>
      </c>
      <c r="J49" s="3">
        <v>47</v>
      </c>
      <c r="K49" s="37">
        <f>K8/Energy!I28*1000</f>
        <v>2.8044563964656168</v>
      </c>
      <c r="L49" s="3">
        <v>52</v>
      </c>
      <c r="M49" s="37">
        <f>M8/Energy!K28*1000</f>
        <v>2.5194961007798442</v>
      </c>
      <c r="N49" s="152" t="s">
        <v>191</v>
      </c>
      <c r="O49" s="152">
        <v>131</v>
      </c>
      <c r="P49" s="162">
        <f>P8/Energy!N28*1000</f>
        <v>2.8462998102466792</v>
      </c>
      <c r="Q49" s="152">
        <v>119</v>
      </c>
      <c r="R49" s="162">
        <f>R8/Energy!P28*1000</f>
        <v>2.4274406332453822</v>
      </c>
      <c r="X49" s="152" t="s">
        <v>191</v>
      </c>
      <c r="Y49" s="152">
        <v>132</v>
      </c>
      <c r="Z49" s="162">
        <f>Z8/Energy!X28*1000</f>
        <v>2.5823686553873553</v>
      </c>
      <c r="AA49" s="152">
        <v>202</v>
      </c>
      <c r="AB49" s="162">
        <f>AB8/Energy!Z28*1000</f>
        <v>2.1990104452996153</v>
      </c>
      <c r="AC49" s="36" t="s">
        <v>16</v>
      </c>
      <c r="AD49" s="3">
        <v>135</v>
      </c>
      <c r="AE49" s="37">
        <f>AE8/Energy!AC28*1000</f>
        <v>2.8374892519346515</v>
      </c>
      <c r="AF49" s="3">
        <v>192</v>
      </c>
      <c r="AG49" s="42">
        <f>AG8/Energy!AE28*1000</f>
        <v>2.7080256031511571</v>
      </c>
      <c r="AH49" s="3"/>
      <c r="AI49" s="3"/>
      <c r="AJ49" s="3"/>
      <c r="AK49" s="3"/>
      <c r="AL49" s="3"/>
      <c r="AM49" s="152" t="s">
        <v>207</v>
      </c>
      <c r="AN49" s="152">
        <v>772</v>
      </c>
      <c r="AO49" s="162">
        <f>AO8/Energy!AM28*1000</f>
        <v>0.72314049586776852</v>
      </c>
    </row>
    <row r="50" spans="1:45" x14ac:dyDescent="0.3">
      <c r="I50" s="152" t="s">
        <v>181</v>
      </c>
      <c r="J50" s="152">
        <v>221</v>
      </c>
      <c r="K50" s="162">
        <f>K9/Energy!I29*1000</f>
        <v>2.9057700290577007</v>
      </c>
      <c r="L50" s="152">
        <v>259</v>
      </c>
      <c r="M50" s="162">
        <f>M9/Energy!K29*1000</f>
        <v>2.7085590465872156</v>
      </c>
      <c r="N50" s="152"/>
      <c r="O50" s="152"/>
      <c r="P50" s="162"/>
      <c r="Q50" s="152"/>
      <c r="R50" s="162"/>
      <c r="X50" s="152"/>
      <c r="Y50" s="152"/>
      <c r="Z50" s="162"/>
      <c r="AA50" s="152"/>
      <c r="AB50" s="162"/>
      <c r="AC50" s="36" t="s">
        <v>17</v>
      </c>
      <c r="AD50" s="3">
        <v>77</v>
      </c>
      <c r="AE50" s="37">
        <f>AE9/Energy!AC29*1000</f>
        <v>3.3375784989679858</v>
      </c>
      <c r="AF50" s="3">
        <v>137</v>
      </c>
      <c r="AG50" s="42">
        <f>AG9/Energy!AE29*1000</f>
        <v>3.1904945266516305</v>
      </c>
      <c r="AH50" s="3"/>
      <c r="AI50" s="3"/>
      <c r="AJ50" s="3"/>
      <c r="AK50" s="3"/>
      <c r="AL50" s="3"/>
      <c r="AM50" s="152"/>
      <c r="AN50" s="152"/>
      <c r="AO50" s="162"/>
    </row>
    <row r="51" spans="1:45" x14ac:dyDescent="0.3">
      <c r="I51" s="152"/>
      <c r="J51" s="152"/>
      <c r="K51" s="162"/>
      <c r="L51" s="152"/>
      <c r="M51" s="162"/>
      <c r="N51" s="152" t="s">
        <v>248</v>
      </c>
      <c r="O51" s="152">
        <v>350</v>
      </c>
      <c r="P51" s="162">
        <f>P10/Energy!N30*1000</f>
        <v>3.2056619483763531</v>
      </c>
      <c r="Q51" s="152">
        <v>394</v>
      </c>
      <c r="R51" s="162">
        <f>R10/Energy!P30*1000</f>
        <v>2.9526462395543174</v>
      </c>
      <c r="X51" s="152" t="s">
        <v>192</v>
      </c>
      <c r="Y51" s="152">
        <v>183</v>
      </c>
      <c r="Z51" s="162">
        <f>Z10/Energy!X30*1000</f>
        <v>2.347417840375587</v>
      </c>
      <c r="AA51" s="152">
        <v>247</v>
      </c>
      <c r="AB51" s="162">
        <f>AB10/Energy!Z30*1000</f>
        <v>2.6373626373626373</v>
      </c>
      <c r="AC51" s="36" t="s">
        <v>18</v>
      </c>
      <c r="AD51" s="3">
        <v>85</v>
      </c>
      <c r="AE51" s="37">
        <f>AE10/Energy!AC30*1000</f>
        <v>4.4211242287324479</v>
      </c>
      <c r="AF51" s="3">
        <v>158</v>
      </c>
      <c r="AG51" s="42">
        <f>AG10/Energy!AE30*1000</f>
        <v>3.1782065834279227</v>
      </c>
      <c r="AH51" s="3"/>
      <c r="AI51" s="3"/>
      <c r="AJ51" s="3"/>
      <c r="AK51" s="3"/>
      <c r="AL51" s="3"/>
      <c r="AM51" s="152"/>
      <c r="AN51" s="152"/>
      <c r="AO51" s="162"/>
    </row>
    <row r="52" spans="1:45" x14ac:dyDescent="0.3">
      <c r="I52" s="152"/>
      <c r="J52" s="152"/>
      <c r="K52" s="162"/>
      <c r="L52" s="152"/>
      <c r="M52" s="162"/>
      <c r="N52" s="152"/>
      <c r="O52" s="152"/>
      <c r="P52" s="162"/>
      <c r="Q52" s="152"/>
      <c r="R52" s="162"/>
      <c r="X52" s="152"/>
      <c r="Y52" s="152"/>
      <c r="Z52" s="162"/>
      <c r="AA52" s="152"/>
      <c r="AB52" s="162"/>
      <c r="AC52" s="36" t="s">
        <v>19</v>
      </c>
      <c r="AD52" s="3">
        <v>84</v>
      </c>
      <c r="AE52" s="37">
        <f>AE11/Energy!AC31*1000</f>
        <v>3.4222534222534224</v>
      </c>
      <c r="AF52" s="3">
        <v>160</v>
      </c>
      <c r="AG52" s="42">
        <f>AG11/Energy!AE31*1000</f>
        <v>3.5831936658382939</v>
      </c>
      <c r="AH52" s="3"/>
      <c r="AI52" s="3"/>
      <c r="AJ52" s="3"/>
      <c r="AK52" s="3"/>
      <c r="AL52" s="3"/>
      <c r="AM52" s="158" t="s">
        <v>208</v>
      </c>
      <c r="AN52" s="152">
        <v>692</v>
      </c>
      <c r="AO52" s="162">
        <f>AO11/Energy!AM31*1000</f>
        <v>0.53908355795148255</v>
      </c>
    </row>
    <row r="53" spans="1:45" x14ac:dyDescent="0.3">
      <c r="I53" s="152"/>
      <c r="J53" s="152"/>
      <c r="K53" s="162"/>
      <c r="L53" s="152"/>
      <c r="M53" s="162"/>
      <c r="N53" s="152"/>
      <c r="O53" s="152"/>
      <c r="P53" s="162"/>
      <c r="Q53" s="152"/>
      <c r="R53" s="162"/>
      <c r="X53" s="152"/>
      <c r="Y53" s="152"/>
      <c r="Z53" s="162"/>
      <c r="AA53" s="152"/>
      <c r="AB53" s="162"/>
      <c r="AC53" s="36" t="s">
        <v>20</v>
      </c>
      <c r="AD53" s="3">
        <v>69</v>
      </c>
      <c r="AE53" s="37">
        <f>AE12/Energy!AC32*1000</f>
        <v>3.5964323391195934</v>
      </c>
      <c r="AF53" s="3">
        <v>167</v>
      </c>
      <c r="AG53" s="42">
        <f>AG12/Energy!AE32*1000</f>
        <v>3.5980635875964939</v>
      </c>
      <c r="AH53" s="3"/>
      <c r="AI53" s="3"/>
      <c r="AJ53" s="3"/>
      <c r="AK53" s="3"/>
      <c r="AL53" s="3"/>
      <c r="AM53" s="158"/>
      <c r="AN53" s="152"/>
      <c r="AO53" s="162"/>
    </row>
    <row r="54" spans="1:45" x14ac:dyDescent="0.3">
      <c r="I54" s="152" t="s">
        <v>182</v>
      </c>
      <c r="J54" s="152">
        <v>308</v>
      </c>
      <c r="K54" s="162">
        <f>K13/Energy!I33*1000</f>
        <v>3.0330882352941173</v>
      </c>
      <c r="L54" s="152">
        <v>317</v>
      </c>
      <c r="M54" s="162">
        <f>M13/Energy!K33*1000</f>
        <v>2.7497194163860836</v>
      </c>
      <c r="N54" s="152"/>
      <c r="O54" s="152"/>
      <c r="P54" s="162"/>
      <c r="Q54" s="152"/>
      <c r="R54" s="162"/>
      <c r="X54" s="152" t="s">
        <v>182</v>
      </c>
      <c r="Y54" s="152">
        <v>308</v>
      </c>
      <c r="Z54" s="162">
        <f>Z13/Energy!X33*1000</f>
        <v>2.7062999112688551</v>
      </c>
      <c r="AA54" s="152">
        <v>358</v>
      </c>
      <c r="AB54" s="162">
        <f>AB13/Energy!Z33*1000</f>
        <v>2.8490028490028489</v>
      </c>
      <c r="AC54" s="36" t="s">
        <v>21</v>
      </c>
      <c r="AD54" s="3">
        <v>67</v>
      </c>
      <c r="AE54" s="37">
        <f>AE13/Energy!AC33*1000</f>
        <v>2.8534120036755821</v>
      </c>
      <c r="AF54" s="3">
        <v>168</v>
      </c>
      <c r="AG54" s="42">
        <f>AG13/Energy!AE33*1000</f>
        <v>3.9639881752217145</v>
      </c>
      <c r="AH54" s="3"/>
      <c r="AI54" s="3"/>
      <c r="AJ54" s="3"/>
      <c r="AK54" s="3"/>
      <c r="AL54" s="3"/>
      <c r="AM54" s="158"/>
      <c r="AN54" s="152"/>
      <c r="AO54" s="162"/>
    </row>
    <row r="55" spans="1:45" x14ac:dyDescent="0.3">
      <c r="I55" s="152"/>
      <c r="J55" s="152"/>
      <c r="K55" s="162"/>
      <c r="L55" s="152"/>
      <c r="M55" s="162"/>
      <c r="N55" s="152"/>
      <c r="O55" s="152"/>
      <c r="P55" s="162"/>
      <c r="Q55" s="152"/>
      <c r="R55" s="162"/>
      <c r="X55" s="152"/>
      <c r="Y55" s="152"/>
      <c r="Z55" s="162"/>
      <c r="AA55" s="152"/>
      <c r="AB55" s="162"/>
      <c r="AC55" s="36" t="s">
        <v>22</v>
      </c>
      <c r="AD55" s="3">
        <v>73</v>
      </c>
      <c r="AE55" s="37">
        <f>AE14/Energy!AC34*1000</f>
        <v>5.1298945783132526</v>
      </c>
      <c r="AF55" s="3">
        <v>136</v>
      </c>
      <c r="AG55" s="42">
        <f>AG14/Energy!AE34*1000</f>
        <v>4.9175970228601811</v>
      </c>
      <c r="AH55" s="3"/>
      <c r="AI55" s="3"/>
      <c r="AJ55" s="3"/>
      <c r="AK55" s="3"/>
      <c r="AL55" s="3"/>
      <c r="AM55" s="152" t="s">
        <v>209</v>
      </c>
      <c r="AN55" s="152">
        <v>749</v>
      </c>
      <c r="AO55" s="162">
        <f>AO14/Energy!AM34*1000</f>
        <v>0.68065796937039136</v>
      </c>
    </row>
    <row r="56" spans="1:45" x14ac:dyDescent="0.3">
      <c r="I56" s="152"/>
      <c r="J56" s="152"/>
      <c r="K56" s="162"/>
      <c r="L56" s="152"/>
      <c r="M56" s="162"/>
      <c r="N56" s="152"/>
      <c r="O56" s="152"/>
      <c r="P56" s="162"/>
      <c r="Q56" s="152"/>
      <c r="R56" s="162"/>
      <c r="X56" s="152"/>
      <c r="Y56" s="152"/>
      <c r="Z56" s="162"/>
      <c r="AA56" s="152"/>
      <c r="AB56" s="162"/>
      <c r="AC56" s="36" t="s">
        <v>23</v>
      </c>
      <c r="AD56" s="3">
        <v>75</v>
      </c>
      <c r="AE56" s="37">
        <f>AE15/Energy!AC35*1000</f>
        <v>3.5617971810919453</v>
      </c>
      <c r="AF56" s="3">
        <v>160</v>
      </c>
      <c r="AG56" s="42">
        <f>AG15/Energy!AE35*1000</f>
        <v>3.7075582151684658</v>
      </c>
      <c r="AH56" s="3"/>
      <c r="AI56" s="3"/>
      <c r="AJ56" s="3"/>
      <c r="AK56" s="3"/>
      <c r="AL56" s="3"/>
      <c r="AM56" s="152"/>
      <c r="AN56" s="152"/>
      <c r="AO56" s="162"/>
    </row>
    <row r="57" spans="1:45" x14ac:dyDescent="0.3">
      <c r="I57" s="152"/>
      <c r="J57" s="152"/>
      <c r="K57" s="162"/>
      <c r="L57" s="152"/>
      <c r="M57" s="162"/>
      <c r="N57" s="152" t="s">
        <v>249</v>
      </c>
      <c r="O57" s="152">
        <v>151</v>
      </c>
      <c r="P57" s="162">
        <f>P16/Energy!N36*1000</f>
        <v>5.1898125901009138</v>
      </c>
      <c r="Q57" s="152">
        <v>167</v>
      </c>
      <c r="R57" s="162">
        <f>R16/Energy!P36*1000</f>
        <v>4.0993788819875778</v>
      </c>
      <c r="X57" s="152"/>
      <c r="Y57" s="152"/>
      <c r="Z57" s="162"/>
      <c r="AA57" s="152"/>
      <c r="AB57" s="162"/>
      <c r="AC57" s="36" t="s">
        <v>24</v>
      </c>
      <c r="AD57" s="3">
        <v>85</v>
      </c>
      <c r="AE57" s="37">
        <f>AE16/Energy!AC36*1000</f>
        <v>4.9966517282233553</v>
      </c>
      <c r="AF57" s="3">
        <v>187</v>
      </c>
      <c r="AG57" s="42">
        <f>AG16/Energy!AE36*1000</f>
        <v>3.7310901567057866</v>
      </c>
      <c r="AH57" s="3"/>
      <c r="AI57" s="3"/>
      <c r="AJ57" s="3"/>
      <c r="AK57" s="3"/>
      <c r="AL57" s="3"/>
      <c r="AM57" s="152"/>
      <c r="AN57" s="152"/>
      <c r="AO57" s="162"/>
    </row>
    <row r="58" spans="1:45" x14ac:dyDescent="0.3">
      <c r="I58" s="152" t="s">
        <v>183</v>
      </c>
      <c r="J58" s="152">
        <v>204</v>
      </c>
      <c r="K58" s="162">
        <f>K17/Energy!I37*1000</f>
        <v>2.7282266526757608</v>
      </c>
      <c r="L58" s="152">
        <v>247</v>
      </c>
      <c r="M58" s="162">
        <f>M17/Energy!K37*1000</f>
        <v>3.278688524590164</v>
      </c>
      <c r="N58" s="152"/>
      <c r="O58" s="152"/>
      <c r="P58" s="162"/>
      <c r="Q58" s="152"/>
      <c r="R58" s="162"/>
      <c r="X58" s="152" t="s">
        <v>193</v>
      </c>
      <c r="Y58" s="152">
        <v>169</v>
      </c>
      <c r="Z58" s="162">
        <f>Z17/Energy!X37*1000</f>
        <v>3.1685069611137782</v>
      </c>
      <c r="AA58" s="152">
        <v>198</v>
      </c>
      <c r="AB58" s="162">
        <f>AB17/Energy!Z37*1000</f>
        <v>3.7580739870816209</v>
      </c>
      <c r="AC58" s="36" t="s">
        <v>25</v>
      </c>
      <c r="AD58" s="3">
        <v>83</v>
      </c>
      <c r="AE58" s="37">
        <f>AE17/Energy!AC37*1000</f>
        <v>4.235470726999786</v>
      </c>
      <c r="AF58" s="3">
        <v>194</v>
      </c>
      <c r="AG58" s="37">
        <f>AG17/Energy!AE37*1000</f>
        <v>4.9705083173172504</v>
      </c>
      <c r="AM58" s="152" t="s">
        <v>210</v>
      </c>
      <c r="AN58" s="152">
        <v>300</v>
      </c>
      <c r="AO58" s="162">
        <f>AO17/Energy!AM37*1000</f>
        <v>0.87499999999999989</v>
      </c>
    </row>
    <row r="59" spans="1:45" x14ac:dyDescent="0.3">
      <c r="I59" s="152"/>
      <c r="J59" s="152"/>
      <c r="K59" s="162"/>
      <c r="L59" s="152"/>
      <c r="M59" s="162"/>
      <c r="N59" s="152"/>
      <c r="O59" s="152"/>
      <c r="P59" s="162"/>
      <c r="Q59" s="152"/>
      <c r="R59" s="162"/>
      <c r="X59" s="152"/>
      <c r="Y59" s="152"/>
      <c r="Z59" s="162"/>
      <c r="AA59" s="152"/>
      <c r="AB59" s="162"/>
      <c r="AC59" s="36" t="s">
        <v>26</v>
      </c>
      <c r="AD59" s="3">
        <v>74</v>
      </c>
      <c r="AE59" s="37">
        <f>AE18/Energy!AC38*1000</f>
        <v>4.6301400066144858</v>
      </c>
      <c r="AF59" s="3">
        <v>147</v>
      </c>
      <c r="AG59" s="37">
        <f>AG18/Energy!AE38*1000</f>
        <v>3.7582681900180392</v>
      </c>
      <c r="AM59" s="152"/>
      <c r="AN59" s="152"/>
      <c r="AO59" s="162"/>
    </row>
    <row r="60" spans="1:45" x14ac:dyDescent="0.3">
      <c r="A60" s="53" t="s">
        <v>34</v>
      </c>
      <c r="B60" s="53"/>
      <c r="C60" s="16"/>
      <c r="D60" s="16"/>
      <c r="E60" s="16"/>
      <c r="F60" s="16"/>
      <c r="G60" s="16"/>
      <c r="H60" s="51"/>
      <c r="I60" s="16"/>
      <c r="J60" s="16">
        <v>780</v>
      </c>
      <c r="K60" s="28">
        <f>(J49*K49+J50*K50+J54*K54+J58*K58)/SUM(J49:J59)</f>
        <v>2.9035051803488199</v>
      </c>
      <c r="L60" s="16">
        <v>875</v>
      </c>
      <c r="M60" s="28">
        <f>(L49*M49+L50*M50+L54*M54+L58*M58)/SUM(L49:L59)</f>
        <v>2.8731745267140565</v>
      </c>
      <c r="N60" s="16"/>
      <c r="O60" s="27">
        <v>632</v>
      </c>
      <c r="P60" s="28">
        <f>P19/Energy!N39*1000</f>
        <v>3.5383319292333617</v>
      </c>
      <c r="Q60" s="27">
        <v>680</v>
      </c>
      <c r="R60" s="28">
        <f>R19/Energy!P39*1000</f>
        <v>3.11262026032824</v>
      </c>
      <c r="S60" s="64"/>
      <c r="T60" s="16"/>
      <c r="U60" s="16"/>
      <c r="V60" s="16"/>
      <c r="W60" s="51"/>
      <c r="X60" s="16"/>
      <c r="Y60" s="16">
        <v>792</v>
      </c>
      <c r="Z60" s="16"/>
      <c r="AA60" s="16">
        <v>1005</v>
      </c>
      <c r="AB60" s="16"/>
      <c r="AC60" s="16"/>
      <c r="AD60" s="16">
        <f>SUM(AD49:AD59)</f>
        <v>907</v>
      </c>
      <c r="AE60" s="28">
        <f>(AD49*AE49+AD50*AE50+AD51*AE51+AD52*AE52+AD53*AE53+AD54*AE54+AD55*AE55+AD56*AE56+AD57*AE57+AD58*AE58+AD59*AE59)/SUM(AD49:AD59)</f>
        <v>3.8623580997982105</v>
      </c>
      <c r="AF60" s="16">
        <f>SUM(AF49:AF59)</f>
        <v>1806</v>
      </c>
      <c r="AG60" s="28">
        <f>(AF49*AG49+AF50*AG50+AF51*AG51+AF52*AG52+AF53*AG53+AF54*AG54+AF55*AG55+AF56*AG56+AF57*AG57+AF58*AG58+AF59*AG59)/SUM(AF49:AF59)</f>
        <v>3.7518235501495103</v>
      </c>
      <c r="AH60" s="64"/>
      <c r="AI60" s="16"/>
      <c r="AJ60" s="16"/>
      <c r="AK60" s="16"/>
      <c r="AL60" s="16"/>
      <c r="AM60" s="56"/>
      <c r="AN60" s="56">
        <v>1044</v>
      </c>
      <c r="AO60" s="57">
        <f>AO19/Energy!AM39*1000</f>
        <v>0.68555758683729429</v>
      </c>
      <c r="AP60" s="16">
        <v>1469</v>
      </c>
      <c r="AQ60" s="28">
        <f>AQ19/Energy!AO39*1000</f>
        <v>0.64061499039077507</v>
      </c>
      <c r="AR60" t="s">
        <v>213</v>
      </c>
      <c r="AS60" s="5"/>
    </row>
    <row r="61" spans="1:45" s="12" customFormat="1" x14ac:dyDescent="0.3">
      <c r="P61" s="8"/>
      <c r="Q61" s="8"/>
      <c r="R61" s="8"/>
      <c r="Z61" s="8"/>
      <c r="AB61" s="8"/>
      <c r="AS61" s="8"/>
    </row>
    <row r="62" spans="1:45" x14ac:dyDescent="0.3">
      <c r="AR62" s="12"/>
      <c r="AS62" s="8"/>
    </row>
    <row r="64" spans="1:45" x14ac:dyDescent="0.3">
      <c r="A64" s="68" t="s">
        <v>236</v>
      </c>
      <c r="B64" s="3"/>
      <c r="C64" s="3"/>
      <c r="D64" s="152" t="s">
        <v>1</v>
      </c>
      <c r="E64" s="152"/>
      <c r="F64" s="152"/>
      <c r="G64" s="152"/>
      <c r="H64" s="152"/>
      <c r="I64" s="152" t="s">
        <v>2</v>
      </c>
      <c r="J64" s="152"/>
      <c r="K64" s="152"/>
      <c r="L64" s="152"/>
      <c r="M64" s="152"/>
      <c r="N64" s="152" t="s">
        <v>3</v>
      </c>
      <c r="O64" s="152"/>
      <c r="P64" s="152"/>
      <c r="Q64" s="152"/>
      <c r="R64" s="152"/>
      <c r="S64" s="152" t="s">
        <v>4</v>
      </c>
      <c r="T64" s="152"/>
      <c r="U64" s="152"/>
      <c r="V64" s="152"/>
      <c r="W64" s="152"/>
      <c r="X64" s="152" t="s">
        <v>5</v>
      </c>
      <c r="Y64" s="152"/>
      <c r="Z64" s="152"/>
      <c r="AA64" s="152"/>
      <c r="AB64" s="152"/>
      <c r="AC64" s="152" t="s">
        <v>6</v>
      </c>
      <c r="AD64" s="152"/>
      <c r="AE64" s="152"/>
      <c r="AF64" s="152"/>
      <c r="AG64" s="152"/>
      <c r="AH64" s="152" t="s">
        <v>7</v>
      </c>
      <c r="AI64" s="152"/>
      <c r="AJ64" s="152"/>
      <c r="AK64" s="152"/>
      <c r="AL64" s="152"/>
      <c r="AM64" s="163" t="s">
        <v>8</v>
      </c>
      <c r="AN64" s="163"/>
      <c r="AO64" s="163"/>
      <c r="AP64" s="163"/>
      <c r="AQ64" s="163"/>
      <c r="AR64" s="43"/>
      <c r="AS64" s="43"/>
    </row>
    <row r="65" spans="1:45" x14ac:dyDescent="0.3">
      <c r="A65" s="3"/>
      <c r="B65" s="3"/>
      <c r="C65" s="3"/>
      <c r="D65" s="55" t="s">
        <v>37</v>
      </c>
      <c r="E65" s="55" t="s">
        <v>11</v>
      </c>
      <c r="F65" s="55" t="s">
        <v>27</v>
      </c>
      <c r="G65" s="55" t="s">
        <v>11</v>
      </c>
      <c r="H65" s="55" t="s">
        <v>28</v>
      </c>
      <c r="I65" s="3" t="s">
        <v>37</v>
      </c>
      <c r="J65" s="3" t="s">
        <v>11</v>
      </c>
      <c r="K65" s="3" t="s">
        <v>27</v>
      </c>
      <c r="L65" s="3" t="s">
        <v>11</v>
      </c>
      <c r="M65" s="3" t="s">
        <v>28</v>
      </c>
      <c r="N65" s="3" t="s">
        <v>37</v>
      </c>
      <c r="O65" s="3" t="s">
        <v>11</v>
      </c>
      <c r="P65" s="3" t="s">
        <v>27</v>
      </c>
      <c r="Q65" s="3" t="s">
        <v>11</v>
      </c>
      <c r="R65" s="3" t="s">
        <v>28</v>
      </c>
      <c r="S65" s="3" t="s">
        <v>37</v>
      </c>
      <c r="T65" s="3" t="s">
        <v>11</v>
      </c>
      <c r="U65" s="3" t="s">
        <v>27</v>
      </c>
      <c r="V65" s="3" t="s">
        <v>11</v>
      </c>
      <c r="W65" s="3" t="s">
        <v>28</v>
      </c>
      <c r="X65" s="3" t="s">
        <v>37</v>
      </c>
      <c r="Y65" s="3" t="s">
        <v>11</v>
      </c>
      <c r="Z65" s="3" t="s">
        <v>27</v>
      </c>
      <c r="AA65" s="3" t="s">
        <v>11</v>
      </c>
      <c r="AB65" s="3" t="s">
        <v>28</v>
      </c>
      <c r="AC65" s="55" t="s">
        <v>37</v>
      </c>
      <c r="AD65" s="55" t="s">
        <v>11</v>
      </c>
      <c r="AE65" s="55" t="s">
        <v>27</v>
      </c>
      <c r="AF65" s="55" t="s">
        <v>11</v>
      </c>
      <c r="AG65" s="55" t="s">
        <v>28</v>
      </c>
      <c r="AH65" s="3" t="s">
        <v>37</v>
      </c>
      <c r="AI65" s="3" t="s">
        <v>11</v>
      </c>
      <c r="AJ65" s="3" t="s">
        <v>27</v>
      </c>
      <c r="AK65" s="3" t="s">
        <v>11</v>
      </c>
      <c r="AL65" s="3" t="s">
        <v>28</v>
      </c>
      <c r="AM65" s="55" t="s">
        <v>37</v>
      </c>
      <c r="AN65" s="55" t="s">
        <v>11</v>
      </c>
      <c r="AO65" s="55" t="s">
        <v>27</v>
      </c>
      <c r="AP65" s="55" t="s">
        <v>11</v>
      </c>
      <c r="AQ65" s="3" t="s">
        <v>28</v>
      </c>
      <c r="AR65" s="12"/>
      <c r="AS65" s="12"/>
    </row>
    <row r="66" spans="1:45" x14ac:dyDescent="0.3">
      <c r="D66" s="25" t="s">
        <v>222</v>
      </c>
      <c r="E66" s="3">
        <v>66</v>
      </c>
      <c r="F66" s="3">
        <v>6.9</v>
      </c>
      <c r="G66" s="3">
        <v>64</v>
      </c>
      <c r="H66" s="3">
        <v>6.9</v>
      </c>
      <c r="AC66" s="36" t="s">
        <v>12</v>
      </c>
      <c r="AD66" s="3">
        <v>277</v>
      </c>
      <c r="AE66" s="50">
        <f>10*AE23</f>
        <v>6.0200668896321066</v>
      </c>
      <c r="AF66" s="3">
        <v>302</v>
      </c>
      <c r="AG66" s="50">
        <f>10*AG23</f>
        <v>6.5897271496758574</v>
      </c>
      <c r="AM66" s="3"/>
      <c r="AN66" s="3" t="s">
        <v>212</v>
      </c>
      <c r="AO66" s="3" t="s">
        <v>211</v>
      </c>
      <c r="AP66" s="3" t="s">
        <v>217</v>
      </c>
      <c r="AR66" s="12"/>
      <c r="AS66" s="12"/>
    </row>
    <row r="67" spans="1:45" x14ac:dyDescent="0.3">
      <c r="D67" s="26" t="s">
        <v>223</v>
      </c>
      <c r="E67" s="3">
        <v>150</v>
      </c>
      <c r="F67" s="3">
        <v>6.4</v>
      </c>
      <c r="G67" s="3">
        <v>141</v>
      </c>
      <c r="H67" s="3">
        <v>6.7</v>
      </c>
      <c r="AC67" s="36" t="s">
        <v>13</v>
      </c>
      <c r="AD67" s="3">
        <v>168</v>
      </c>
      <c r="AE67" s="50">
        <f t="shared" ref="AE67:AG69" si="0">10*AE24</f>
        <v>8.3772923020537462</v>
      </c>
      <c r="AF67" s="3">
        <v>179</v>
      </c>
      <c r="AG67" s="50">
        <f t="shared" si="0"/>
        <v>5.795120211596184</v>
      </c>
      <c r="AM67" s="39" t="s">
        <v>214</v>
      </c>
      <c r="AN67" s="3">
        <v>1503</v>
      </c>
      <c r="AO67" s="50">
        <f>10*AO24</f>
        <v>2.7597284076805142</v>
      </c>
      <c r="AP67" s="163">
        <f>10*AP24</f>
        <v>2.8353898661065897</v>
      </c>
      <c r="AQ67" s="6"/>
      <c r="AR67" s="43"/>
      <c r="AS67" s="12"/>
    </row>
    <row r="68" spans="1:45" x14ac:dyDescent="0.3">
      <c r="D68" s="26" t="s">
        <v>224</v>
      </c>
      <c r="E68" s="3">
        <v>134</v>
      </c>
      <c r="F68" s="3">
        <v>6</v>
      </c>
      <c r="G68" s="3">
        <v>135</v>
      </c>
      <c r="H68" s="3">
        <v>5.6</v>
      </c>
      <c r="AC68" s="36" t="s">
        <v>14</v>
      </c>
      <c r="AD68" s="3">
        <v>93</v>
      </c>
      <c r="AE68" s="50">
        <f t="shared" si="0"/>
        <v>6.6074002883229221</v>
      </c>
      <c r="AF68" s="3">
        <v>89</v>
      </c>
      <c r="AG68" s="50">
        <f t="shared" si="0"/>
        <v>6.2764319978480811</v>
      </c>
      <c r="AM68" s="40" t="s">
        <v>215</v>
      </c>
      <c r="AN68" s="3">
        <v>1620</v>
      </c>
      <c r="AO68" s="50">
        <f t="shared" ref="AO68:AO69" si="1">10*AO25</f>
        <v>3.1101163365692424</v>
      </c>
      <c r="AP68" s="163"/>
      <c r="AQ68" s="6"/>
      <c r="AR68" s="43"/>
      <c r="AS68" s="12"/>
    </row>
    <row r="69" spans="1:45" x14ac:dyDescent="0.3">
      <c r="D69" s="26" t="s">
        <v>225</v>
      </c>
      <c r="E69" s="3">
        <v>117</v>
      </c>
      <c r="F69" s="3">
        <v>6.2</v>
      </c>
      <c r="G69" s="3">
        <v>123</v>
      </c>
      <c r="H69" s="3">
        <v>5.6</v>
      </c>
      <c r="AC69" s="36" t="s">
        <v>15</v>
      </c>
      <c r="AD69" s="3">
        <v>80</v>
      </c>
      <c r="AE69" s="50">
        <f t="shared" si="0"/>
        <v>5.7637502801823057</v>
      </c>
      <c r="AF69" s="3">
        <v>117</v>
      </c>
      <c r="AG69" s="50">
        <f t="shared" si="0"/>
        <v>6.8637320399011621</v>
      </c>
      <c r="AM69" s="3" t="s">
        <v>216</v>
      </c>
      <c r="AN69" s="3">
        <v>1500</v>
      </c>
      <c r="AO69" s="50">
        <f t="shared" si="1"/>
        <v>2.6091138631718165</v>
      </c>
      <c r="AP69" s="163"/>
      <c r="AQ69" s="6"/>
      <c r="AR69" s="43"/>
      <c r="AS69" s="12"/>
    </row>
    <row r="70" spans="1:45" x14ac:dyDescent="0.3">
      <c r="D70" s="26"/>
      <c r="E70" s="3"/>
      <c r="F70" s="3"/>
      <c r="G70" s="3"/>
      <c r="H70" s="3"/>
      <c r="AC70" s="36"/>
      <c r="AD70" s="3"/>
      <c r="AE70" s="50"/>
      <c r="AF70" s="3"/>
      <c r="AG70" s="50"/>
      <c r="AM70" s="3"/>
      <c r="AN70" s="3" t="s">
        <v>212</v>
      </c>
      <c r="AO70" s="3" t="s">
        <v>211</v>
      </c>
      <c r="AR70" s="12"/>
      <c r="AS70" s="12"/>
    </row>
    <row r="71" spans="1:45" x14ac:dyDescent="0.3">
      <c r="D71" s="26" t="s">
        <v>226</v>
      </c>
      <c r="E71" s="3">
        <v>170</v>
      </c>
      <c r="F71" s="3">
        <v>6.8</v>
      </c>
      <c r="G71" s="3">
        <v>176</v>
      </c>
      <c r="H71" s="3">
        <v>5.9</v>
      </c>
      <c r="I71" s="3" t="s">
        <v>16</v>
      </c>
      <c r="J71" s="3">
        <v>47</v>
      </c>
      <c r="K71" s="3">
        <f>10*K28</f>
        <v>6.8000000000000007</v>
      </c>
      <c r="L71" s="3">
        <v>52</v>
      </c>
      <c r="M71" s="3">
        <f>10*M28</f>
        <v>6.2</v>
      </c>
      <c r="N71" s="152" t="s">
        <v>191</v>
      </c>
      <c r="O71" s="152">
        <v>131</v>
      </c>
      <c r="P71" s="162">
        <f>10*P28</f>
        <v>6.7848742536638316</v>
      </c>
      <c r="Q71" s="152">
        <v>119</v>
      </c>
      <c r="R71" s="162">
        <f>10*R28</f>
        <v>5.7832537088257476</v>
      </c>
      <c r="S71" s="152" t="s">
        <v>200</v>
      </c>
      <c r="T71" s="152">
        <v>138</v>
      </c>
      <c r="U71" s="162">
        <f>10*U7</f>
        <v>0</v>
      </c>
      <c r="V71" s="152">
        <v>143</v>
      </c>
      <c r="W71" s="162">
        <f>10*W7</f>
        <v>0</v>
      </c>
      <c r="X71" s="152" t="s">
        <v>191</v>
      </c>
      <c r="Y71" s="152">
        <v>132</v>
      </c>
      <c r="Z71" s="152">
        <f>10*Z28</f>
        <v>6.4</v>
      </c>
      <c r="AA71" s="152">
        <v>202</v>
      </c>
      <c r="AB71" s="153">
        <f>10*AB28</f>
        <v>5.3000000000000007</v>
      </c>
      <c r="AC71" s="36" t="s">
        <v>16</v>
      </c>
      <c r="AD71" s="3">
        <v>135</v>
      </c>
      <c r="AE71" s="50">
        <f>10*AE28</f>
        <v>6.7917305535260395</v>
      </c>
      <c r="AF71" s="3">
        <v>192</v>
      </c>
      <c r="AG71" s="50">
        <f>10*AG28</f>
        <v>6.4911116028619906</v>
      </c>
      <c r="AH71" s="152" t="s">
        <v>207</v>
      </c>
      <c r="AI71" s="159">
        <v>164</v>
      </c>
      <c r="AJ71" s="167">
        <f>10*AJ28</f>
        <v>0</v>
      </c>
      <c r="AK71" s="159">
        <v>160</v>
      </c>
      <c r="AL71" s="167">
        <f>10*AL49</f>
        <v>0</v>
      </c>
      <c r="AM71" s="152" t="s">
        <v>207</v>
      </c>
      <c r="AN71" s="152">
        <v>772</v>
      </c>
      <c r="AO71" s="163">
        <f>10*AO28</f>
        <v>1.7266896891958559</v>
      </c>
      <c r="AP71" s="6"/>
      <c r="AQ71" s="6"/>
      <c r="AR71" s="6"/>
      <c r="AS71" s="6"/>
    </row>
    <row r="72" spans="1:45" x14ac:dyDescent="0.3">
      <c r="D72" s="164" t="s">
        <v>218</v>
      </c>
      <c r="E72" s="152">
        <v>190</v>
      </c>
      <c r="F72" s="152">
        <v>6.9</v>
      </c>
      <c r="G72" s="152">
        <v>185</v>
      </c>
      <c r="H72" s="152">
        <v>6</v>
      </c>
      <c r="I72" s="152" t="s">
        <v>181</v>
      </c>
      <c r="J72" s="152">
        <v>221</v>
      </c>
      <c r="K72" s="152">
        <f>10*K29</f>
        <v>7.1</v>
      </c>
      <c r="L72" s="152">
        <v>259</v>
      </c>
      <c r="M72" s="152">
        <f>10*M29</f>
        <v>6.7</v>
      </c>
      <c r="N72" s="152"/>
      <c r="O72" s="152"/>
      <c r="P72" s="162"/>
      <c r="Q72" s="152"/>
      <c r="R72" s="162"/>
      <c r="S72" s="152"/>
      <c r="T72" s="152"/>
      <c r="U72" s="162"/>
      <c r="V72" s="152"/>
      <c r="W72" s="162"/>
      <c r="X72" s="152"/>
      <c r="Y72" s="152"/>
      <c r="Z72" s="152"/>
      <c r="AA72" s="152"/>
      <c r="AB72" s="153"/>
      <c r="AC72" s="36" t="s">
        <v>17</v>
      </c>
      <c r="AD72" s="3">
        <v>77</v>
      </c>
      <c r="AE72" s="50">
        <f t="shared" ref="AE72:AG81" si="2">10*AE29</f>
        <v>8.0003368562886852</v>
      </c>
      <c r="AF72" s="3">
        <v>137</v>
      </c>
      <c r="AG72" s="50">
        <f t="shared" si="2"/>
        <v>7.6490913407010783</v>
      </c>
      <c r="AH72" s="152"/>
      <c r="AI72" s="159"/>
      <c r="AJ72" s="167"/>
      <c r="AK72" s="159"/>
      <c r="AL72" s="167"/>
      <c r="AM72" s="152"/>
      <c r="AN72" s="152"/>
      <c r="AO72" s="163"/>
      <c r="AP72" s="6"/>
      <c r="AQ72" s="6"/>
      <c r="AR72" s="6"/>
      <c r="AS72" s="6"/>
    </row>
    <row r="73" spans="1:45" x14ac:dyDescent="0.3">
      <c r="D73" s="164"/>
      <c r="E73" s="152"/>
      <c r="F73" s="152"/>
      <c r="G73" s="152"/>
      <c r="H73" s="152"/>
      <c r="I73" s="152"/>
      <c r="J73" s="152"/>
      <c r="K73" s="152"/>
      <c r="L73" s="152"/>
      <c r="M73" s="152"/>
      <c r="N73" s="152" t="s">
        <v>248</v>
      </c>
      <c r="O73" s="152">
        <v>350</v>
      </c>
      <c r="P73" s="162">
        <f>10*P30</f>
        <v>7.6472340848147784</v>
      </c>
      <c r="Q73" s="152">
        <v>394</v>
      </c>
      <c r="R73" s="162">
        <f>10*R30</f>
        <v>7.0422535211267601</v>
      </c>
      <c r="S73" s="152" t="s">
        <v>201</v>
      </c>
      <c r="T73" s="152">
        <v>136</v>
      </c>
      <c r="U73" s="162">
        <f>10*U9</f>
        <v>0</v>
      </c>
      <c r="V73" s="152">
        <v>169</v>
      </c>
      <c r="W73" s="162">
        <f>10*W9</f>
        <v>0</v>
      </c>
      <c r="X73" s="152" t="s">
        <v>192</v>
      </c>
      <c r="Y73" s="152">
        <v>183</v>
      </c>
      <c r="Z73" s="152">
        <f>10*Z30</f>
        <v>5.6999999999999993</v>
      </c>
      <c r="AA73" s="152">
        <v>247</v>
      </c>
      <c r="AB73" s="153">
        <f>10*AB30</f>
        <v>6.5</v>
      </c>
      <c r="AC73" s="36" t="s">
        <v>18</v>
      </c>
      <c r="AD73" s="3">
        <v>85</v>
      </c>
      <c r="AE73" s="50">
        <f t="shared" si="2"/>
        <v>10.577582499331637</v>
      </c>
      <c r="AF73" s="3">
        <v>158</v>
      </c>
      <c r="AG73" s="50">
        <f t="shared" si="2"/>
        <v>7.6348366690298297</v>
      </c>
      <c r="AH73" s="152"/>
      <c r="AI73" s="159"/>
      <c r="AJ73" s="167"/>
      <c r="AK73" s="159"/>
      <c r="AL73" s="167"/>
      <c r="AM73" s="152"/>
      <c r="AN73" s="152"/>
      <c r="AO73" s="163"/>
      <c r="AP73" s="6"/>
      <c r="AQ73" s="6"/>
      <c r="AR73" s="6"/>
      <c r="AS73" s="6"/>
    </row>
    <row r="74" spans="1:45" x14ac:dyDescent="0.3">
      <c r="D74" s="164" t="s">
        <v>219</v>
      </c>
      <c r="E74" s="152">
        <v>253</v>
      </c>
      <c r="F74" s="152">
        <v>6.6</v>
      </c>
      <c r="G74" s="152">
        <v>289</v>
      </c>
      <c r="H74" s="152">
        <v>6.4</v>
      </c>
      <c r="I74" s="152"/>
      <c r="J74" s="152"/>
      <c r="K74" s="152"/>
      <c r="L74" s="152"/>
      <c r="M74" s="152"/>
      <c r="N74" s="152"/>
      <c r="O74" s="152"/>
      <c r="P74" s="162"/>
      <c r="Q74" s="152"/>
      <c r="R74" s="162"/>
      <c r="S74" s="152"/>
      <c r="T74" s="152"/>
      <c r="U74" s="162"/>
      <c r="V74" s="152"/>
      <c r="W74" s="162"/>
      <c r="X74" s="152"/>
      <c r="Y74" s="152"/>
      <c r="Z74" s="152"/>
      <c r="AA74" s="152"/>
      <c r="AB74" s="153"/>
      <c r="AC74" s="36" t="s">
        <v>19</v>
      </c>
      <c r="AD74" s="3">
        <v>84</v>
      </c>
      <c r="AE74" s="50">
        <f t="shared" si="2"/>
        <v>8.1994785972584321</v>
      </c>
      <c r="AF74" s="3">
        <v>160</v>
      </c>
      <c r="AG74" s="50">
        <f t="shared" si="2"/>
        <v>8.5933276968495758</v>
      </c>
      <c r="AH74" s="152" t="s">
        <v>208</v>
      </c>
      <c r="AI74" s="159">
        <v>157</v>
      </c>
      <c r="AJ74" s="167">
        <f>10*AJ52</f>
        <v>0</v>
      </c>
      <c r="AK74" s="159">
        <v>181</v>
      </c>
      <c r="AL74" s="167">
        <f>10*AL52</f>
        <v>0</v>
      </c>
      <c r="AM74" s="158" t="s">
        <v>208</v>
      </c>
      <c r="AN74" s="152">
        <v>692</v>
      </c>
      <c r="AO74" s="163">
        <f>10*AO31</f>
        <v>1.2876641771825907</v>
      </c>
      <c r="AP74" s="6"/>
      <c r="AQ74" s="6"/>
      <c r="AR74" s="6"/>
      <c r="AS74" s="6"/>
    </row>
    <row r="75" spans="1:45" x14ac:dyDescent="0.3">
      <c r="D75" s="164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62"/>
      <c r="Q75" s="152"/>
      <c r="R75" s="162"/>
      <c r="S75" s="152" t="s">
        <v>202</v>
      </c>
      <c r="T75" s="152">
        <v>179</v>
      </c>
      <c r="U75" s="162">
        <f>10*U11</f>
        <v>0</v>
      </c>
      <c r="V75" s="152">
        <v>256</v>
      </c>
      <c r="W75" s="162">
        <f>10*W11</f>
        <v>0</v>
      </c>
      <c r="X75" s="152"/>
      <c r="Y75" s="152"/>
      <c r="Z75" s="152"/>
      <c r="AA75" s="152"/>
      <c r="AB75" s="153"/>
      <c r="AC75" s="36" t="s">
        <v>20</v>
      </c>
      <c r="AD75" s="3">
        <v>69</v>
      </c>
      <c r="AE75" s="50">
        <f t="shared" si="2"/>
        <v>8.6066420325445829</v>
      </c>
      <c r="AF75" s="3">
        <v>167</v>
      </c>
      <c r="AG75" s="50">
        <f t="shared" si="2"/>
        <v>8.6250156818466941</v>
      </c>
      <c r="AH75" s="152"/>
      <c r="AI75" s="159"/>
      <c r="AJ75" s="167"/>
      <c r="AK75" s="159"/>
      <c r="AL75" s="167"/>
      <c r="AM75" s="158"/>
      <c r="AN75" s="152"/>
      <c r="AO75" s="163"/>
      <c r="AP75" s="6"/>
      <c r="AQ75" s="6"/>
      <c r="AR75" s="6"/>
      <c r="AS75" s="6"/>
    </row>
    <row r="76" spans="1:45" x14ac:dyDescent="0.3">
      <c r="D76" s="164" t="s">
        <v>220</v>
      </c>
      <c r="E76" s="152">
        <v>297</v>
      </c>
      <c r="F76" s="152">
        <v>7</v>
      </c>
      <c r="G76" s="152">
        <v>318</v>
      </c>
      <c r="H76" s="152">
        <v>6.4</v>
      </c>
      <c r="I76" s="152" t="s">
        <v>182</v>
      </c>
      <c r="J76" s="152">
        <v>308</v>
      </c>
      <c r="K76" s="152">
        <f>10*K33</f>
        <v>7.7</v>
      </c>
      <c r="L76" s="152">
        <v>317</v>
      </c>
      <c r="M76" s="152">
        <f>10*M33</f>
        <v>6.7</v>
      </c>
      <c r="N76" s="152"/>
      <c r="O76" s="152"/>
      <c r="P76" s="162"/>
      <c r="Q76" s="152"/>
      <c r="R76" s="162"/>
      <c r="S76" s="152"/>
      <c r="T76" s="152"/>
      <c r="U76" s="162"/>
      <c r="V76" s="152"/>
      <c r="W76" s="162"/>
      <c r="X76" s="152" t="s">
        <v>182</v>
      </c>
      <c r="Y76" s="152">
        <v>308</v>
      </c>
      <c r="Z76" s="152">
        <f>10*Z33</f>
        <v>6.6000000000000005</v>
      </c>
      <c r="AA76" s="152">
        <v>358</v>
      </c>
      <c r="AB76" s="153">
        <f>10*AB33</f>
        <v>6.8999999999999995</v>
      </c>
      <c r="AC76" s="36" t="s">
        <v>21</v>
      </c>
      <c r="AD76" s="3">
        <v>67</v>
      </c>
      <c r="AE76" s="50">
        <f t="shared" si="2"/>
        <v>6.8264914148192721</v>
      </c>
      <c r="AF76" s="3">
        <v>168</v>
      </c>
      <c r="AG76" s="50">
        <f t="shared" si="2"/>
        <v>9.5041721704951847</v>
      </c>
      <c r="AH76" s="152"/>
      <c r="AI76" s="159"/>
      <c r="AJ76" s="167"/>
      <c r="AK76" s="159"/>
      <c r="AL76" s="167"/>
      <c r="AM76" s="158"/>
      <c r="AN76" s="152"/>
      <c r="AO76" s="163"/>
      <c r="AP76" s="6"/>
      <c r="AQ76" s="6"/>
      <c r="AR76" s="6"/>
      <c r="AS76" s="6"/>
    </row>
    <row r="77" spans="1:45" x14ac:dyDescent="0.3">
      <c r="D77" s="164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62"/>
      <c r="Q77" s="152"/>
      <c r="R77" s="162"/>
      <c r="S77" s="152" t="s">
        <v>203</v>
      </c>
      <c r="T77" s="152">
        <v>192</v>
      </c>
      <c r="U77" s="162">
        <f>10*U13</f>
        <v>0</v>
      </c>
      <c r="V77" s="152">
        <v>193</v>
      </c>
      <c r="W77" s="162">
        <f>10*W13</f>
        <v>0</v>
      </c>
      <c r="X77" s="152"/>
      <c r="Y77" s="152"/>
      <c r="Z77" s="152"/>
      <c r="AA77" s="152"/>
      <c r="AB77" s="153"/>
      <c r="AC77" s="36" t="s">
        <v>22</v>
      </c>
      <c r="AD77" s="3">
        <v>73</v>
      </c>
      <c r="AE77" s="50">
        <f t="shared" si="2"/>
        <v>12.290137446583005</v>
      </c>
      <c r="AF77" s="3">
        <v>136</v>
      </c>
      <c r="AG77" s="50">
        <f t="shared" si="2"/>
        <v>11.785879242518359</v>
      </c>
      <c r="AH77" s="158" t="s">
        <v>209</v>
      </c>
      <c r="AI77" s="159">
        <v>149</v>
      </c>
      <c r="AJ77" s="167">
        <f>10*AJ55</f>
        <v>0</v>
      </c>
      <c r="AK77" s="159">
        <v>200</v>
      </c>
      <c r="AL77" s="167">
        <f>10*AL55</f>
        <v>0</v>
      </c>
      <c r="AM77" s="152" t="s">
        <v>209</v>
      </c>
      <c r="AN77" s="152">
        <v>749</v>
      </c>
      <c r="AO77" s="163">
        <f>10*AO34</f>
        <v>1.6253555465258023</v>
      </c>
      <c r="AP77" s="6"/>
      <c r="AQ77" s="6"/>
      <c r="AR77" s="6"/>
      <c r="AS77" s="6"/>
    </row>
    <row r="78" spans="1:45" x14ac:dyDescent="0.3">
      <c r="D78" s="164" t="s">
        <v>221</v>
      </c>
      <c r="E78" s="152">
        <v>292</v>
      </c>
      <c r="F78" s="152">
        <v>7.8</v>
      </c>
      <c r="G78" s="152">
        <v>322</v>
      </c>
      <c r="H78" s="152">
        <v>7.2</v>
      </c>
      <c r="I78" s="152"/>
      <c r="J78" s="152"/>
      <c r="K78" s="152"/>
      <c r="L78" s="152"/>
      <c r="M78" s="152"/>
      <c r="N78" s="152"/>
      <c r="O78" s="152"/>
      <c r="P78" s="162"/>
      <c r="Q78" s="152"/>
      <c r="R78" s="162"/>
      <c r="S78" s="152"/>
      <c r="T78" s="152"/>
      <c r="U78" s="162"/>
      <c r="V78" s="152"/>
      <c r="W78" s="162"/>
      <c r="X78" s="152"/>
      <c r="Y78" s="152"/>
      <c r="Z78" s="152"/>
      <c r="AA78" s="152"/>
      <c r="AB78" s="153"/>
      <c r="AC78" s="36" t="s">
        <v>23</v>
      </c>
      <c r="AD78" s="3">
        <v>75</v>
      </c>
      <c r="AE78" s="50">
        <f t="shared" si="2"/>
        <v>8.5280573085451117</v>
      </c>
      <c r="AF78" s="3">
        <v>160</v>
      </c>
      <c r="AG78" s="50">
        <f t="shared" si="2"/>
        <v>8.8938819454196505</v>
      </c>
      <c r="AH78" s="158"/>
      <c r="AI78" s="159"/>
      <c r="AJ78" s="167"/>
      <c r="AK78" s="159"/>
      <c r="AL78" s="167"/>
      <c r="AM78" s="152"/>
      <c r="AN78" s="152"/>
      <c r="AO78" s="163"/>
      <c r="AP78" s="6"/>
      <c r="AQ78" s="6"/>
      <c r="AR78" s="6"/>
      <c r="AS78" s="6"/>
    </row>
    <row r="79" spans="1:45" x14ac:dyDescent="0.3">
      <c r="D79" s="164"/>
      <c r="E79" s="152"/>
      <c r="F79" s="152"/>
      <c r="G79" s="152"/>
      <c r="H79" s="152"/>
      <c r="I79" s="152"/>
      <c r="J79" s="152"/>
      <c r="K79" s="152"/>
      <c r="L79" s="152"/>
      <c r="M79" s="152"/>
      <c r="N79" s="152" t="s">
        <v>249</v>
      </c>
      <c r="O79" s="152">
        <v>151</v>
      </c>
      <c r="P79" s="162">
        <f>10*P36</f>
        <v>12.395271433490189</v>
      </c>
      <c r="Q79" s="152">
        <v>167</v>
      </c>
      <c r="R79" s="162">
        <f>10*R36</f>
        <v>9.7864768683274015</v>
      </c>
      <c r="S79" s="152" t="s">
        <v>204</v>
      </c>
      <c r="T79" s="152">
        <v>217</v>
      </c>
      <c r="U79" s="162">
        <f>10*U15</f>
        <v>0</v>
      </c>
      <c r="V79" s="152">
        <v>164</v>
      </c>
      <c r="W79" s="162">
        <f>10*W15</f>
        <v>0</v>
      </c>
      <c r="X79" s="152"/>
      <c r="Y79" s="152"/>
      <c r="Z79" s="152"/>
      <c r="AA79" s="152"/>
      <c r="AB79" s="153"/>
      <c r="AC79" s="36" t="s">
        <v>24</v>
      </c>
      <c r="AD79" s="3">
        <v>85</v>
      </c>
      <c r="AE79" s="50">
        <f t="shared" si="2"/>
        <v>11.968954752415383</v>
      </c>
      <c r="AF79" s="3">
        <v>187</v>
      </c>
      <c r="AG79" s="50">
        <f t="shared" si="2"/>
        <v>8.9430894308943092</v>
      </c>
      <c r="AH79" s="158"/>
      <c r="AI79" s="159"/>
      <c r="AJ79" s="167"/>
      <c r="AK79" s="159"/>
      <c r="AL79" s="167"/>
      <c r="AM79" s="152"/>
      <c r="AN79" s="152"/>
      <c r="AO79" s="163"/>
      <c r="AP79" s="6"/>
      <c r="AQ79" s="6"/>
      <c r="AR79" s="6"/>
      <c r="AS79" s="6"/>
    </row>
    <row r="80" spans="1:45" x14ac:dyDescent="0.3">
      <c r="D80" s="164" t="s">
        <v>210</v>
      </c>
      <c r="E80" s="152">
        <v>262</v>
      </c>
      <c r="F80" s="152">
        <v>7.8</v>
      </c>
      <c r="G80" s="152">
        <v>262</v>
      </c>
      <c r="H80" s="152">
        <v>7.9</v>
      </c>
      <c r="I80" s="152" t="s">
        <v>183</v>
      </c>
      <c r="J80" s="152">
        <v>204</v>
      </c>
      <c r="K80" s="152">
        <f>10*K37</f>
        <v>6.8000000000000007</v>
      </c>
      <c r="L80" s="152">
        <v>247</v>
      </c>
      <c r="M80" s="152">
        <f>10*M37</f>
        <v>8</v>
      </c>
      <c r="N80" s="152"/>
      <c r="O80" s="152"/>
      <c r="P80" s="162"/>
      <c r="Q80" s="152"/>
      <c r="R80" s="162"/>
      <c r="S80" s="152"/>
      <c r="T80" s="152"/>
      <c r="U80" s="162"/>
      <c r="V80" s="152"/>
      <c r="W80" s="162"/>
      <c r="X80" s="152" t="s">
        <v>193</v>
      </c>
      <c r="Y80" s="152">
        <v>169</v>
      </c>
      <c r="Z80" s="152">
        <f>10*Z37</f>
        <v>7.8000000000000007</v>
      </c>
      <c r="AA80" s="152">
        <v>198</v>
      </c>
      <c r="AB80" s="153">
        <f>10*AB37</f>
        <v>8.8000000000000007</v>
      </c>
      <c r="AC80" s="36" t="s">
        <v>25</v>
      </c>
      <c r="AD80" s="3">
        <v>83</v>
      </c>
      <c r="AE80" s="50">
        <f t="shared" si="2"/>
        <v>10.138343471676805</v>
      </c>
      <c r="AF80" s="3">
        <v>194</v>
      </c>
      <c r="AG80" s="50">
        <f t="shared" si="2"/>
        <v>11.927860300900157</v>
      </c>
      <c r="AM80" s="152" t="s">
        <v>210</v>
      </c>
      <c r="AN80" s="152">
        <v>300</v>
      </c>
      <c r="AO80" s="163">
        <f>10*AO37</f>
        <v>2.0901761719916392</v>
      </c>
      <c r="AP80" s="6"/>
      <c r="AQ80" s="6"/>
      <c r="AR80" s="6"/>
      <c r="AS80" s="6"/>
    </row>
    <row r="81" spans="1:45" x14ac:dyDescent="0.3">
      <c r="D81" s="164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62"/>
      <c r="Q81" s="152"/>
      <c r="R81" s="162"/>
      <c r="S81" s="3"/>
      <c r="T81" s="3"/>
      <c r="U81" s="3"/>
      <c r="V81" s="3"/>
      <c r="W81" s="3"/>
      <c r="X81" s="152"/>
      <c r="Y81" s="152"/>
      <c r="Z81" s="152"/>
      <c r="AA81" s="152"/>
      <c r="AB81" s="153"/>
      <c r="AC81" s="36" t="s">
        <v>26</v>
      </c>
      <c r="AD81" s="3">
        <v>74</v>
      </c>
      <c r="AE81" s="50">
        <f t="shared" si="2"/>
        <v>11.099072434660817</v>
      </c>
      <c r="AF81" s="3">
        <v>147</v>
      </c>
      <c r="AG81" s="50">
        <f t="shared" si="2"/>
        <v>9.0169699374222283</v>
      </c>
      <c r="AM81" s="152"/>
      <c r="AN81" s="152"/>
      <c r="AO81" s="163"/>
      <c r="AP81" s="6"/>
      <c r="AQ81" s="6"/>
      <c r="AR81" s="6"/>
      <c r="AS81" s="6"/>
    </row>
    <row r="82" spans="1:45" x14ac:dyDescent="0.3">
      <c r="A82" s="53" t="s">
        <v>34</v>
      </c>
      <c r="B82" s="16"/>
      <c r="C82" s="16"/>
      <c r="D82" s="16"/>
      <c r="E82" s="16">
        <v>1464</v>
      </c>
      <c r="F82" s="16">
        <v>7.2</v>
      </c>
      <c r="G82" s="16">
        <v>1552</v>
      </c>
      <c r="H82" s="16">
        <v>6.7</v>
      </c>
      <c r="I82" s="16"/>
      <c r="J82" s="16">
        <v>780</v>
      </c>
      <c r="K82" s="16">
        <f>10*K39</f>
        <v>7</v>
      </c>
      <c r="L82" s="16">
        <v>875</v>
      </c>
      <c r="M82" s="16">
        <f>10*M39</f>
        <v>7</v>
      </c>
      <c r="N82" s="16"/>
      <c r="O82" s="27">
        <v>632</v>
      </c>
      <c r="P82" s="28">
        <f>10*P39</f>
        <v>8.4430596039803003</v>
      </c>
      <c r="Q82" s="27">
        <v>680</v>
      </c>
      <c r="R82" s="28">
        <f>10*R39</f>
        <v>7.4234039681468484</v>
      </c>
      <c r="S82" s="16"/>
      <c r="T82" s="16"/>
      <c r="U82" s="28"/>
      <c r="V82" s="16"/>
      <c r="W82" s="28"/>
      <c r="X82" s="16"/>
      <c r="Y82" s="16">
        <v>792</v>
      </c>
      <c r="Z82" s="52">
        <f>10*Z39</f>
        <v>6.6000000000000005</v>
      </c>
      <c r="AA82" s="16">
        <v>1005</v>
      </c>
      <c r="AB82" s="52">
        <f>10*AB39</f>
        <v>6.8999999999999995</v>
      </c>
      <c r="AC82" s="56"/>
      <c r="AD82" s="56">
        <f>SUM(AD71:AD81)</f>
        <v>907</v>
      </c>
      <c r="AE82" s="63">
        <f>(AD71*AE71+AD72*AE72+AD73*AE73+AD74*AE74+AD75*AE75+AD76*AE76+AD77*AE77+AD78*AE78+AD79*AE79+AD80*AE80+AD81*AE81)/SUM(AD71:AD81)</f>
        <v>9.2491211205319015</v>
      </c>
      <c r="AF82" s="56">
        <f>SUM(AF71:AF81)</f>
        <v>1806</v>
      </c>
      <c r="AG82" s="63">
        <f>(AF71*AG71+AF72*AG72+AF73*AG73+AF74*AG74+AF75*AG75+AF76*AG76+AF77*AG77+AF78*AG78+AF79*AG79+AF80*AG80+AF81*AG81)/SUM(AF71:AF81)</f>
        <v>8.9979468444863553</v>
      </c>
      <c r="AH82" s="16"/>
      <c r="AI82" s="16"/>
      <c r="AJ82" s="28"/>
      <c r="AK82" s="16"/>
      <c r="AL82" s="16"/>
      <c r="AM82" s="56"/>
      <c r="AN82" s="56">
        <v>1044</v>
      </c>
      <c r="AO82" s="63">
        <f>10*AO39</f>
        <v>1.6368398079441293</v>
      </c>
      <c r="AP82" s="52">
        <v>1469</v>
      </c>
      <c r="AQ82" s="52">
        <f>10*AQ39</f>
        <v>1.5295197308045272</v>
      </c>
      <c r="AR82" s="6" t="s">
        <v>213</v>
      </c>
      <c r="AS82" s="6"/>
    </row>
  </sheetData>
  <mergeCells count="438">
    <mergeCell ref="AH15:AH16"/>
    <mergeCell ref="AI15:AI16"/>
    <mergeCell ref="AJ15:AJ16"/>
    <mergeCell ref="AH8:AH9"/>
    <mergeCell ref="AI8:AI9"/>
    <mergeCell ref="AJ8:AJ9"/>
    <mergeCell ref="AH11:AH12"/>
    <mergeCell ref="AI11:AI12"/>
    <mergeCell ref="AJ11:AJ12"/>
    <mergeCell ref="AH13:AH14"/>
    <mergeCell ref="AI13:AI14"/>
    <mergeCell ref="AJ13:AJ14"/>
    <mergeCell ref="N57:N59"/>
    <mergeCell ref="O57:O59"/>
    <mergeCell ref="P57:P59"/>
    <mergeCell ref="Q57:Q59"/>
    <mergeCell ref="R57:R59"/>
    <mergeCell ref="N49:N50"/>
    <mergeCell ref="O49:O50"/>
    <mergeCell ref="P49:P50"/>
    <mergeCell ref="Q49:Q50"/>
    <mergeCell ref="R49:R50"/>
    <mergeCell ref="N51:N56"/>
    <mergeCell ref="O51:O56"/>
    <mergeCell ref="P51:P56"/>
    <mergeCell ref="Q51:Q56"/>
    <mergeCell ref="R51:R56"/>
    <mergeCell ref="N30:N35"/>
    <mergeCell ref="O30:O35"/>
    <mergeCell ref="P30:P35"/>
    <mergeCell ref="Q30:Q35"/>
    <mergeCell ref="R30:R35"/>
    <mergeCell ref="N36:N38"/>
    <mergeCell ref="O36:O38"/>
    <mergeCell ref="P36:P38"/>
    <mergeCell ref="Q36:Q38"/>
    <mergeCell ref="R36:R38"/>
    <mergeCell ref="N16:N18"/>
    <mergeCell ref="O16:O18"/>
    <mergeCell ref="P16:P18"/>
    <mergeCell ref="Q16:Q18"/>
    <mergeCell ref="R16:R18"/>
    <mergeCell ref="N28:N29"/>
    <mergeCell ref="O28:O29"/>
    <mergeCell ref="P28:P29"/>
    <mergeCell ref="Q28:Q29"/>
    <mergeCell ref="R28:R29"/>
    <mergeCell ref="N8:N9"/>
    <mergeCell ref="O8:O9"/>
    <mergeCell ref="P8:P9"/>
    <mergeCell ref="Q8:Q9"/>
    <mergeCell ref="R8:R9"/>
    <mergeCell ref="N10:N15"/>
    <mergeCell ref="O10:O15"/>
    <mergeCell ref="P10:P15"/>
    <mergeCell ref="Q10:Q15"/>
    <mergeCell ref="R10:R15"/>
    <mergeCell ref="I80:I81"/>
    <mergeCell ref="J80:J81"/>
    <mergeCell ref="K80:K81"/>
    <mergeCell ref="L80:L81"/>
    <mergeCell ref="M80:M81"/>
    <mergeCell ref="X80:X81"/>
    <mergeCell ref="Y80:Y81"/>
    <mergeCell ref="Z80:Z81"/>
    <mergeCell ref="AA80:AA81"/>
    <mergeCell ref="AH77:AH79"/>
    <mergeCell ref="AI77:AI79"/>
    <mergeCell ref="AJ77:AJ79"/>
    <mergeCell ref="AK77:AK79"/>
    <mergeCell ref="AL77:AL79"/>
    <mergeCell ref="AM77:AM79"/>
    <mergeCell ref="AN77:AN79"/>
    <mergeCell ref="AO77:AO79"/>
    <mergeCell ref="N79:N81"/>
    <mergeCell ref="O79:O81"/>
    <mergeCell ref="P79:P81"/>
    <mergeCell ref="Q79:Q81"/>
    <mergeCell ref="R79:R81"/>
    <mergeCell ref="S79:S80"/>
    <mergeCell ref="T79:T80"/>
    <mergeCell ref="U79:U80"/>
    <mergeCell ref="V79:V80"/>
    <mergeCell ref="W79:W80"/>
    <mergeCell ref="AB80:AB81"/>
    <mergeCell ref="AM80:AM81"/>
    <mergeCell ref="AN80:AN81"/>
    <mergeCell ref="AO80:AO81"/>
    <mergeCell ref="X76:X79"/>
    <mergeCell ref="Y76:Y79"/>
    <mergeCell ref="Z76:Z79"/>
    <mergeCell ref="AA76:AA79"/>
    <mergeCell ref="AB76:AB79"/>
    <mergeCell ref="S77:S78"/>
    <mergeCell ref="T77:T78"/>
    <mergeCell ref="U77:U78"/>
    <mergeCell ref="V77:V78"/>
    <mergeCell ref="W77:W78"/>
    <mergeCell ref="S75:S76"/>
    <mergeCell ref="T75:T76"/>
    <mergeCell ref="U75:U76"/>
    <mergeCell ref="V75:V76"/>
    <mergeCell ref="W75:W76"/>
    <mergeCell ref="X73:X75"/>
    <mergeCell ref="Y73:Y75"/>
    <mergeCell ref="Z73:Z75"/>
    <mergeCell ref="AA73:AA75"/>
    <mergeCell ref="I76:I79"/>
    <mergeCell ref="J76:J79"/>
    <mergeCell ref="K76:K79"/>
    <mergeCell ref="L76:L79"/>
    <mergeCell ref="M76:M79"/>
    <mergeCell ref="AB73:AB75"/>
    <mergeCell ref="AH74:AH76"/>
    <mergeCell ref="AI74:AI76"/>
    <mergeCell ref="AJ74:AJ76"/>
    <mergeCell ref="I72:I75"/>
    <mergeCell ref="J72:J75"/>
    <mergeCell ref="K72:K75"/>
    <mergeCell ref="L72:L75"/>
    <mergeCell ref="M72:M75"/>
    <mergeCell ref="N73:N78"/>
    <mergeCell ref="O73:O78"/>
    <mergeCell ref="P73:P78"/>
    <mergeCell ref="Q73:Q78"/>
    <mergeCell ref="R73:R78"/>
    <mergeCell ref="S73:S74"/>
    <mergeCell ref="T73:T74"/>
    <mergeCell ref="U73:U74"/>
    <mergeCell ref="V73:V74"/>
    <mergeCell ref="W73:W74"/>
    <mergeCell ref="AK74:AK76"/>
    <mergeCell ref="AL74:AL76"/>
    <mergeCell ref="AM74:AM76"/>
    <mergeCell ref="AN74:AN76"/>
    <mergeCell ref="AO74:AO76"/>
    <mergeCell ref="AK71:AK73"/>
    <mergeCell ref="AL71:AL73"/>
    <mergeCell ref="AM71:AM73"/>
    <mergeCell ref="AN71:AN73"/>
    <mergeCell ref="AO71:AO73"/>
    <mergeCell ref="D80:D81"/>
    <mergeCell ref="E80:E81"/>
    <mergeCell ref="F80:F81"/>
    <mergeCell ref="G80:G81"/>
    <mergeCell ref="H80:H81"/>
    <mergeCell ref="AP67:AP69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Y71:Y72"/>
    <mergeCell ref="Z71:Z72"/>
    <mergeCell ref="AA71:AA72"/>
    <mergeCell ref="AB71:AB72"/>
    <mergeCell ref="AH71:AH73"/>
    <mergeCell ref="AI71:AI73"/>
    <mergeCell ref="AJ71:AJ73"/>
    <mergeCell ref="D76:D77"/>
    <mergeCell ref="E76:E77"/>
    <mergeCell ref="F76:F77"/>
    <mergeCell ref="G76:G77"/>
    <mergeCell ref="H76:H77"/>
    <mergeCell ref="D78:D79"/>
    <mergeCell ref="E78:E79"/>
    <mergeCell ref="F78:F79"/>
    <mergeCell ref="G78:G79"/>
    <mergeCell ref="H78:H79"/>
    <mergeCell ref="D72:D73"/>
    <mergeCell ref="E72:E73"/>
    <mergeCell ref="F72:F73"/>
    <mergeCell ref="G72:G73"/>
    <mergeCell ref="H72:H73"/>
    <mergeCell ref="D74:D75"/>
    <mergeCell ref="E74:E75"/>
    <mergeCell ref="F74:F75"/>
    <mergeCell ref="G74:G75"/>
    <mergeCell ref="H74:H75"/>
    <mergeCell ref="G13:G14"/>
    <mergeCell ref="H13:H14"/>
    <mergeCell ref="D15:D16"/>
    <mergeCell ref="E15:E16"/>
    <mergeCell ref="F15:F16"/>
    <mergeCell ref="G15:G16"/>
    <mergeCell ref="H15:H16"/>
    <mergeCell ref="D17:D18"/>
    <mergeCell ref="E17:E18"/>
    <mergeCell ref="F17:F18"/>
    <mergeCell ref="G17:G18"/>
    <mergeCell ref="H17:H18"/>
    <mergeCell ref="AP4:AP6"/>
    <mergeCell ref="AP24:AP26"/>
    <mergeCell ref="AP45:AP47"/>
    <mergeCell ref="D64:H64"/>
    <mergeCell ref="I64:M64"/>
    <mergeCell ref="N64:R64"/>
    <mergeCell ref="S64:W64"/>
    <mergeCell ref="X64:AB64"/>
    <mergeCell ref="AC64:AG64"/>
    <mergeCell ref="AH64:AL64"/>
    <mergeCell ref="AM64:AQ64"/>
    <mergeCell ref="D9:D10"/>
    <mergeCell ref="E9:E10"/>
    <mergeCell ref="F9:F10"/>
    <mergeCell ref="G9:G10"/>
    <mergeCell ref="H9:H10"/>
    <mergeCell ref="D11:D12"/>
    <mergeCell ref="E11:E12"/>
    <mergeCell ref="F11:F12"/>
    <mergeCell ref="G11:G12"/>
    <mergeCell ref="H11:H12"/>
    <mergeCell ref="D13:D14"/>
    <mergeCell ref="E13:E14"/>
    <mergeCell ref="F13:F14"/>
    <mergeCell ref="AM52:AM54"/>
    <mergeCell ref="AN52:AN54"/>
    <mergeCell ref="AO52:AO54"/>
    <mergeCell ref="AM55:AM57"/>
    <mergeCell ref="AN55:AN57"/>
    <mergeCell ref="AO55:AO57"/>
    <mergeCell ref="AM58:AM59"/>
    <mergeCell ref="AN58:AN59"/>
    <mergeCell ref="AO58:AO59"/>
    <mergeCell ref="AM34:AM36"/>
    <mergeCell ref="AN34:AN36"/>
    <mergeCell ref="AO34:AO36"/>
    <mergeCell ref="AM37:AM38"/>
    <mergeCell ref="AN37:AN38"/>
    <mergeCell ref="AO37:AO38"/>
    <mergeCell ref="AM49:AM51"/>
    <mergeCell ref="AN49:AN51"/>
    <mergeCell ref="AO49:AO51"/>
    <mergeCell ref="AM17:AM18"/>
    <mergeCell ref="AN17:AN18"/>
    <mergeCell ref="AO17:AO18"/>
    <mergeCell ref="AM28:AM30"/>
    <mergeCell ref="AN28:AN30"/>
    <mergeCell ref="AO28:AO30"/>
    <mergeCell ref="AM31:AM33"/>
    <mergeCell ref="AN31:AN33"/>
    <mergeCell ref="AO31:AO33"/>
    <mergeCell ref="AM8:AM10"/>
    <mergeCell ref="AN8:AN10"/>
    <mergeCell ref="AO8:AO10"/>
    <mergeCell ref="AM11:AM13"/>
    <mergeCell ref="AN11:AN13"/>
    <mergeCell ref="AO11:AO13"/>
    <mergeCell ref="AM14:AM16"/>
    <mergeCell ref="AN14:AN16"/>
    <mergeCell ref="AO14:AO16"/>
    <mergeCell ref="S34:S35"/>
    <mergeCell ref="T34:T35"/>
    <mergeCell ref="U34:U35"/>
    <mergeCell ref="V34:V35"/>
    <mergeCell ref="W34:W35"/>
    <mergeCell ref="S36:S37"/>
    <mergeCell ref="T36:T37"/>
    <mergeCell ref="U36:U37"/>
    <mergeCell ref="V36:V37"/>
    <mergeCell ref="W36:W37"/>
    <mergeCell ref="S30:S31"/>
    <mergeCell ref="T30:T31"/>
    <mergeCell ref="U30:U31"/>
    <mergeCell ref="V30:V31"/>
    <mergeCell ref="W30:W31"/>
    <mergeCell ref="S32:S33"/>
    <mergeCell ref="T32:T33"/>
    <mergeCell ref="U32:U33"/>
    <mergeCell ref="V32:V33"/>
    <mergeCell ref="W32:W33"/>
    <mergeCell ref="S16:S17"/>
    <mergeCell ref="T16:T17"/>
    <mergeCell ref="U16:U17"/>
    <mergeCell ref="V16:V17"/>
    <mergeCell ref="W16:W17"/>
    <mergeCell ref="S28:S29"/>
    <mergeCell ref="T28:T29"/>
    <mergeCell ref="U28:U29"/>
    <mergeCell ref="V28:V29"/>
    <mergeCell ref="W28:W29"/>
    <mergeCell ref="S12:S13"/>
    <mergeCell ref="T12:T13"/>
    <mergeCell ref="U12:U13"/>
    <mergeCell ref="V12:V13"/>
    <mergeCell ref="W12:W13"/>
    <mergeCell ref="S14:S15"/>
    <mergeCell ref="T14:T15"/>
    <mergeCell ref="U14:U15"/>
    <mergeCell ref="V14:V15"/>
    <mergeCell ref="W14:W15"/>
    <mergeCell ref="S8:S9"/>
    <mergeCell ref="T8:T9"/>
    <mergeCell ref="U8:U9"/>
    <mergeCell ref="V8:V9"/>
    <mergeCell ref="W8:W9"/>
    <mergeCell ref="S10:S11"/>
    <mergeCell ref="T10:T11"/>
    <mergeCell ref="U10:U11"/>
    <mergeCell ref="V10:V11"/>
    <mergeCell ref="W10:W11"/>
    <mergeCell ref="Y54:Y57"/>
    <mergeCell ref="Z54:Z57"/>
    <mergeCell ref="AA54:AA57"/>
    <mergeCell ref="AB54:AB57"/>
    <mergeCell ref="X58:X59"/>
    <mergeCell ref="Y58:Y59"/>
    <mergeCell ref="Z58:Z59"/>
    <mergeCell ref="AA58:AA59"/>
    <mergeCell ref="AB58:AB59"/>
    <mergeCell ref="X33:X36"/>
    <mergeCell ref="Y33:Y36"/>
    <mergeCell ref="Z33:Z36"/>
    <mergeCell ref="AA33:AA36"/>
    <mergeCell ref="AB33:AB36"/>
    <mergeCell ref="X37:X38"/>
    <mergeCell ref="Y37:Y38"/>
    <mergeCell ref="Z37:Z38"/>
    <mergeCell ref="AA37:AA38"/>
    <mergeCell ref="AB37:AB38"/>
    <mergeCell ref="X28:X29"/>
    <mergeCell ref="Y28:Y29"/>
    <mergeCell ref="Z28:Z29"/>
    <mergeCell ref="AA28:AA29"/>
    <mergeCell ref="AB28:AB29"/>
    <mergeCell ref="X30:X32"/>
    <mergeCell ref="Y30:Y32"/>
    <mergeCell ref="Z30:Z32"/>
    <mergeCell ref="AA30:AA32"/>
    <mergeCell ref="AB30:AB32"/>
    <mergeCell ref="X13:X16"/>
    <mergeCell ref="Y13:Y16"/>
    <mergeCell ref="Z13:Z16"/>
    <mergeCell ref="AA13:AA16"/>
    <mergeCell ref="AB13:AB16"/>
    <mergeCell ref="X17:X18"/>
    <mergeCell ref="Y17:Y18"/>
    <mergeCell ref="Z17:Z18"/>
    <mergeCell ref="AA17:AA18"/>
    <mergeCell ref="AB17:AB18"/>
    <mergeCell ref="X8:X9"/>
    <mergeCell ref="Y8:Y9"/>
    <mergeCell ref="Z8:Z9"/>
    <mergeCell ref="AA8:AA9"/>
    <mergeCell ref="AB8:AB9"/>
    <mergeCell ref="X10:X12"/>
    <mergeCell ref="Y10:Y12"/>
    <mergeCell ref="Z10:Z12"/>
    <mergeCell ref="AA10:AA12"/>
    <mergeCell ref="AB10:AB12"/>
    <mergeCell ref="M9:M12"/>
    <mergeCell ref="M13:M16"/>
    <mergeCell ref="M17:M18"/>
    <mergeCell ref="K17:K18"/>
    <mergeCell ref="K13:K16"/>
    <mergeCell ref="K9:K12"/>
    <mergeCell ref="I54:I57"/>
    <mergeCell ref="J54:J57"/>
    <mergeCell ref="K54:K57"/>
    <mergeCell ref="L54:L57"/>
    <mergeCell ref="M54:M57"/>
    <mergeCell ref="M29:M32"/>
    <mergeCell ref="I33:I36"/>
    <mergeCell ref="J33:J36"/>
    <mergeCell ref="K33:K36"/>
    <mergeCell ref="L33:L36"/>
    <mergeCell ref="M33:M36"/>
    <mergeCell ref="I17:I18"/>
    <mergeCell ref="J17:J18"/>
    <mergeCell ref="L17:L18"/>
    <mergeCell ref="I29:I32"/>
    <mergeCell ref="J29:J32"/>
    <mergeCell ref="K29:K32"/>
    <mergeCell ref="L29:L32"/>
    <mergeCell ref="I37:I38"/>
    <mergeCell ref="J37:J38"/>
    <mergeCell ref="K37:K38"/>
    <mergeCell ref="L37:L38"/>
    <mergeCell ref="M37:M38"/>
    <mergeCell ref="I50:I53"/>
    <mergeCell ref="J50:J53"/>
    <mergeCell ref="K50:K53"/>
    <mergeCell ref="L50:L53"/>
    <mergeCell ref="M50:M53"/>
    <mergeCell ref="D42:H42"/>
    <mergeCell ref="I42:M42"/>
    <mergeCell ref="N42:R42"/>
    <mergeCell ref="S42:W42"/>
    <mergeCell ref="X42:AB42"/>
    <mergeCell ref="AC42:AG42"/>
    <mergeCell ref="AH42:AL42"/>
    <mergeCell ref="AM42:AQ42"/>
    <mergeCell ref="I58:I59"/>
    <mergeCell ref="J58:J59"/>
    <mergeCell ref="K58:K59"/>
    <mergeCell ref="L58:L59"/>
    <mergeCell ref="M58:M59"/>
    <mergeCell ref="X49:X50"/>
    <mergeCell ref="Y49:Y50"/>
    <mergeCell ref="Z49:Z50"/>
    <mergeCell ref="AA49:AA50"/>
    <mergeCell ref="AB49:AB50"/>
    <mergeCell ref="X51:X53"/>
    <mergeCell ref="Y51:Y53"/>
    <mergeCell ref="Z51:Z53"/>
    <mergeCell ref="AA51:AA53"/>
    <mergeCell ref="AB51:AB53"/>
    <mergeCell ref="X54:X57"/>
    <mergeCell ref="AC1:AG1"/>
    <mergeCell ref="AH1:AL1"/>
    <mergeCell ref="AM1:AQ1"/>
    <mergeCell ref="C6:C18"/>
    <mergeCell ref="D21:H21"/>
    <mergeCell ref="I21:M21"/>
    <mergeCell ref="N21:R21"/>
    <mergeCell ref="S21:W21"/>
    <mergeCell ref="X21:AB21"/>
    <mergeCell ref="AC21:AG21"/>
    <mergeCell ref="B1:C1"/>
    <mergeCell ref="D1:H1"/>
    <mergeCell ref="I1:M1"/>
    <mergeCell ref="N1:R1"/>
    <mergeCell ref="S1:W1"/>
    <mergeCell ref="X1:AB1"/>
    <mergeCell ref="I9:I12"/>
    <mergeCell ref="J9:J12"/>
    <mergeCell ref="L9:L12"/>
    <mergeCell ref="I13:I16"/>
    <mergeCell ref="J13:J16"/>
    <mergeCell ref="L13:L16"/>
    <mergeCell ref="AH21:AL21"/>
    <mergeCell ref="AM21:AQ21"/>
  </mergeCells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S82"/>
  <sheetViews>
    <sheetView workbookViewId="0">
      <pane xSplit="3" ySplit="2" topLeftCell="M3" activePane="bottomRight" state="frozen"/>
      <selection activeCell="A61" sqref="A61:XFD61"/>
      <selection pane="topRight" activeCell="A61" sqref="A61:XFD61"/>
      <selection pane="bottomLeft" activeCell="A61" sqref="A61:XFD61"/>
      <selection pane="bottomRight" activeCell="I3" sqref="I3:M4"/>
    </sheetView>
  </sheetViews>
  <sheetFormatPr defaultColWidth="8.77734375" defaultRowHeight="14.4" x14ac:dyDescent="0.3"/>
  <cols>
    <col min="1" max="1" width="13.44140625" customWidth="1"/>
    <col min="2" max="2" width="7.77734375" customWidth="1"/>
    <col min="4" max="4" width="6.44140625" bestFit="1" customWidth="1"/>
    <col min="5" max="7" width="5" bestFit="1" customWidth="1"/>
    <col min="8" max="8" width="8" bestFit="1" customWidth="1"/>
    <col min="9" max="9" width="6.44140625" bestFit="1" customWidth="1"/>
    <col min="10" max="10" width="4" bestFit="1" customWidth="1"/>
    <col min="11" max="11" width="5" bestFit="1" customWidth="1"/>
    <col min="12" max="12" width="4" bestFit="1" customWidth="1"/>
    <col min="13" max="13" width="8" bestFit="1" customWidth="1"/>
    <col min="14" max="14" width="6.44140625" bestFit="1" customWidth="1"/>
    <col min="15" max="15" width="4" bestFit="1" customWidth="1"/>
    <col min="16" max="16" width="6.44140625" bestFit="1" customWidth="1"/>
    <col min="17" max="17" width="4" bestFit="1" customWidth="1"/>
    <col min="18" max="18" width="8" bestFit="1" customWidth="1"/>
    <col min="19" max="19" width="6.44140625" bestFit="1" customWidth="1"/>
    <col min="20" max="20" width="4" bestFit="1" customWidth="1"/>
    <col min="21" max="21" width="5" bestFit="1" customWidth="1"/>
    <col min="22" max="22" width="4" bestFit="1" customWidth="1"/>
    <col min="23" max="23" width="8" bestFit="1" customWidth="1"/>
    <col min="24" max="24" width="6.44140625" bestFit="1" customWidth="1"/>
    <col min="25" max="25" width="4" bestFit="1" customWidth="1"/>
    <col min="26" max="26" width="5.44140625" bestFit="1" customWidth="1"/>
    <col min="27" max="27" width="5" bestFit="1" customWidth="1"/>
    <col min="28" max="28" width="8" bestFit="1" customWidth="1"/>
    <col min="29" max="29" width="6.44140625" bestFit="1" customWidth="1"/>
    <col min="30" max="30" width="4" bestFit="1" customWidth="1"/>
    <col min="31" max="32" width="5" bestFit="1" customWidth="1"/>
    <col min="33" max="33" width="8" bestFit="1" customWidth="1"/>
    <col min="34" max="34" width="6.44140625" bestFit="1" customWidth="1"/>
    <col min="35" max="35" width="5.21875" customWidth="1"/>
    <col min="36" max="36" width="6.44140625" bestFit="1" customWidth="1"/>
    <col min="37" max="37" width="4.21875" customWidth="1"/>
    <col min="38" max="38" width="8" bestFit="1" customWidth="1"/>
    <col min="39" max="39" width="6.44140625" bestFit="1" customWidth="1"/>
    <col min="40" max="40" width="8.44140625" bestFit="1" customWidth="1"/>
    <col min="41" max="41" width="9" customWidth="1"/>
    <col min="42" max="42" width="5" bestFit="1" customWidth="1"/>
    <col min="43" max="43" width="8" bestFit="1" customWidth="1"/>
  </cols>
  <sheetData>
    <row r="1" spans="1:44" x14ac:dyDescent="0.3">
      <c r="A1" s="2" t="s">
        <v>33</v>
      </c>
      <c r="B1" s="152" t="s">
        <v>40</v>
      </c>
      <c r="C1" s="152"/>
      <c r="D1" s="152" t="s">
        <v>1</v>
      </c>
      <c r="E1" s="152"/>
      <c r="F1" s="152"/>
      <c r="G1" s="152"/>
      <c r="H1" s="152"/>
      <c r="I1" s="152" t="s">
        <v>2</v>
      </c>
      <c r="J1" s="152"/>
      <c r="K1" s="152"/>
      <c r="L1" s="152"/>
      <c r="M1" s="152"/>
      <c r="N1" s="152" t="s">
        <v>3</v>
      </c>
      <c r="O1" s="152"/>
      <c r="P1" s="152"/>
      <c r="Q1" s="152"/>
      <c r="R1" s="152"/>
      <c r="S1" s="152" t="s">
        <v>4</v>
      </c>
      <c r="T1" s="152"/>
      <c r="U1" s="152"/>
      <c r="V1" s="152"/>
      <c r="W1" s="152"/>
      <c r="X1" s="152" t="s">
        <v>5</v>
      </c>
      <c r="Y1" s="152"/>
      <c r="Z1" s="152"/>
      <c r="AA1" s="152"/>
      <c r="AB1" s="152"/>
      <c r="AC1" s="152" t="s">
        <v>6</v>
      </c>
      <c r="AD1" s="152"/>
      <c r="AE1" s="152"/>
      <c r="AF1" s="152"/>
      <c r="AG1" s="152"/>
      <c r="AH1" s="152" t="s">
        <v>7</v>
      </c>
      <c r="AI1" s="152"/>
      <c r="AJ1" s="152"/>
      <c r="AK1" s="152"/>
      <c r="AL1" s="152"/>
      <c r="AM1" s="152" t="s">
        <v>8</v>
      </c>
      <c r="AN1" s="152"/>
      <c r="AO1" s="152"/>
      <c r="AP1" s="152"/>
      <c r="AQ1" s="152"/>
    </row>
    <row r="2" spans="1:44" x14ac:dyDescent="0.3">
      <c r="A2" s="3"/>
      <c r="B2" s="3" t="s">
        <v>39</v>
      </c>
      <c r="C2" s="3" t="s">
        <v>38</v>
      </c>
      <c r="D2" s="55" t="s">
        <v>37</v>
      </c>
      <c r="E2" s="55" t="s">
        <v>11</v>
      </c>
      <c r="F2" s="55" t="s">
        <v>27</v>
      </c>
      <c r="G2" s="55" t="s">
        <v>11</v>
      </c>
      <c r="H2" s="55" t="s">
        <v>28</v>
      </c>
      <c r="I2" s="3" t="s">
        <v>37</v>
      </c>
      <c r="J2" s="3" t="s">
        <v>11</v>
      </c>
      <c r="K2" s="3" t="s">
        <v>27</v>
      </c>
      <c r="L2" s="3" t="s">
        <v>11</v>
      </c>
      <c r="M2" s="3" t="s">
        <v>28</v>
      </c>
      <c r="N2" s="3" t="s">
        <v>37</v>
      </c>
      <c r="O2" s="3" t="s">
        <v>11</v>
      </c>
      <c r="P2" s="3" t="s">
        <v>27</v>
      </c>
      <c r="Q2" s="3" t="s">
        <v>11</v>
      </c>
      <c r="R2" s="3" t="s">
        <v>28</v>
      </c>
      <c r="S2" s="3" t="s">
        <v>37</v>
      </c>
      <c r="T2" s="3" t="s">
        <v>11</v>
      </c>
      <c r="U2" s="3" t="s">
        <v>27</v>
      </c>
      <c r="V2" s="3" t="s">
        <v>11</v>
      </c>
      <c r="W2" s="3" t="s">
        <v>28</v>
      </c>
      <c r="X2" s="55" t="s">
        <v>37</v>
      </c>
      <c r="Y2" s="55" t="s">
        <v>11</v>
      </c>
      <c r="Z2" s="55" t="s">
        <v>27</v>
      </c>
      <c r="AA2" s="55" t="s">
        <v>11</v>
      </c>
      <c r="AB2" s="55" t="s">
        <v>28</v>
      </c>
      <c r="AC2" s="55" t="s">
        <v>37</v>
      </c>
      <c r="AD2" s="55" t="s">
        <v>11</v>
      </c>
      <c r="AE2" s="55" t="s">
        <v>27</v>
      </c>
      <c r="AF2" s="55" t="s">
        <v>11</v>
      </c>
      <c r="AG2" s="55" t="s">
        <v>28</v>
      </c>
      <c r="AH2" s="3" t="s">
        <v>37</v>
      </c>
      <c r="AI2" s="3" t="s">
        <v>11</v>
      </c>
      <c r="AJ2" s="3" t="s">
        <v>27</v>
      </c>
      <c r="AK2" s="3" t="s">
        <v>11</v>
      </c>
      <c r="AL2" s="3" t="s">
        <v>28</v>
      </c>
      <c r="AM2" s="55" t="s">
        <v>37</v>
      </c>
      <c r="AN2" s="55" t="s">
        <v>11</v>
      </c>
      <c r="AO2" s="55" t="s">
        <v>27</v>
      </c>
      <c r="AP2" s="55" t="s">
        <v>11</v>
      </c>
      <c r="AQ2" s="3" t="s">
        <v>28</v>
      </c>
    </row>
    <row r="3" spans="1:44" x14ac:dyDescent="0.3">
      <c r="B3" s="4" t="s">
        <v>12</v>
      </c>
      <c r="C3" t="s">
        <v>41</v>
      </c>
      <c r="D3" s="25" t="s">
        <v>222</v>
      </c>
      <c r="E3" s="3">
        <v>66</v>
      </c>
      <c r="F3" s="3">
        <v>102</v>
      </c>
      <c r="G3" s="3">
        <v>64</v>
      </c>
      <c r="H3" s="3">
        <v>92</v>
      </c>
      <c r="I3" s="102" t="s">
        <v>311</v>
      </c>
      <c r="J3" s="103">
        <v>239</v>
      </c>
      <c r="K3" s="103">
        <v>67</v>
      </c>
      <c r="L3" s="103">
        <v>228</v>
      </c>
      <c r="M3" s="103">
        <v>62</v>
      </c>
      <c r="X3" s="3"/>
      <c r="Y3" s="3"/>
      <c r="Z3" s="3"/>
      <c r="AA3" s="3"/>
      <c r="AB3" s="3"/>
      <c r="AC3" s="36" t="s">
        <v>12</v>
      </c>
      <c r="AD3" s="3">
        <v>277</v>
      </c>
      <c r="AE3" s="37">
        <v>75.400000000000006</v>
      </c>
      <c r="AF3" s="3">
        <v>302</v>
      </c>
      <c r="AG3" s="37">
        <v>77.5</v>
      </c>
      <c r="AM3" s="3"/>
      <c r="AN3" s="3" t="s">
        <v>212</v>
      </c>
      <c r="AO3" s="3" t="s">
        <v>211</v>
      </c>
      <c r="AP3" s="3" t="s">
        <v>217</v>
      </c>
    </row>
    <row r="4" spans="1:44" x14ac:dyDescent="0.3">
      <c r="B4" s="4" t="s">
        <v>13</v>
      </c>
      <c r="C4" t="s">
        <v>42</v>
      </c>
      <c r="D4" s="26" t="s">
        <v>223</v>
      </c>
      <c r="E4" s="3">
        <v>150</v>
      </c>
      <c r="F4" s="3">
        <v>100</v>
      </c>
      <c r="G4" s="3">
        <v>141</v>
      </c>
      <c r="H4" s="3">
        <v>115</v>
      </c>
      <c r="I4" s="104" t="s">
        <v>312</v>
      </c>
      <c r="J4" s="105">
        <v>184</v>
      </c>
      <c r="K4" s="105">
        <v>71</v>
      </c>
      <c r="L4" s="105">
        <v>164</v>
      </c>
      <c r="M4" s="105">
        <v>73</v>
      </c>
      <c r="S4" s="3"/>
      <c r="T4" s="85" t="s">
        <v>304</v>
      </c>
      <c r="U4" s="85"/>
      <c r="V4" s="84"/>
      <c r="W4" s="84"/>
      <c r="X4" s="31" t="s">
        <v>196</v>
      </c>
      <c r="Y4" s="3">
        <v>490</v>
      </c>
      <c r="Z4" s="3">
        <v>68</v>
      </c>
      <c r="AA4" s="3">
        <v>559</v>
      </c>
      <c r="AB4" s="3">
        <v>73</v>
      </c>
      <c r="AC4" s="36" t="s">
        <v>13</v>
      </c>
      <c r="AD4" s="3">
        <v>168</v>
      </c>
      <c r="AE4" s="37">
        <v>81</v>
      </c>
      <c r="AF4" s="3">
        <v>179</v>
      </c>
      <c r="AG4" s="37">
        <v>86.8</v>
      </c>
      <c r="AM4" s="39" t="s">
        <v>214</v>
      </c>
      <c r="AN4" s="3">
        <v>1503</v>
      </c>
      <c r="AO4" s="37">
        <v>55.38</v>
      </c>
      <c r="AP4" s="162">
        <v>57.08</v>
      </c>
      <c r="AQ4" s="5"/>
    </row>
    <row r="5" spans="1:44" x14ac:dyDescent="0.3">
      <c r="B5" s="4" t="s">
        <v>14</v>
      </c>
      <c r="C5" t="s">
        <v>43</v>
      </c>
      <c r="D5" s="26" t="s">
        <v>224</v>
      </c>
      <c r="E5" s="3">
        <v>134</v>
      </c>
      <c r="F5" s="3">
        <v>97</v>
      </c>
      <c r="G5" s="3">
        <v>135</v>
      </c>
      <c r="H5" s="3">
        <v>95</v>
      </c>
      <c r="S5" s="85" t="s">
        <v>302</v>
      </c>
      <c r="T5" s="3">
        <v>636</v>
      </c>
      <c r="U5" s="3">
        <v>47</v>
      </c>
      <c r="X5" s="32" t="s">
        <v>198</v>
      </c>
      <c r="Y5" s="33">
        <v>476</v>
      </c>
      <c r="Z5" s="33">
        <v>79</v>
      </c>
      <c r="AA5" s="33">
        <v>574</v>
      </c>
      <c r="AB5" s="33">
        <v>79</v>
      </c>
      <c r="AC5" s="36" t="s">
        <v>14</v>
      </c>
      <c r="AD5" s="3">
        <v>93</v>
      </c>
      <c r="AE5" s="37">
        <v>77.900000000000006</v>
      </c>
      <c r="AF5" s="3">
        <v>89</v>
      </c>
      <c r="AG5" s="37">
        <v>83.7</v>
      </c>
      <c r="AM5" s="40" t="s">
        <v>215</v>
      </c>
      <c r="AN5" s="3">
        <v>1620</v>
      </c>
      <c r="AO5" s="37">
        <v>58.16</v>
      </c>
      <c r="AP5" s="162"/>
      <c r="AQ5" s="5"/>
    </row>
    <row r="6" spans="1:44" x14ac:dyDescent="0.3">
      <c r="B6" s="4" t="s">
        <v>45</v>
      </c>
      <c r="C6" s="183" t="s">
        <v>44</v>
      </c>
      <c r="D6" s="26" t="s">
        <v>225</v>
      </c>
      <c r="E6" s="3">
        <v>117</v>
      </c>
      <c r="F6" s="3">
        <v>93</v>
      </c>
      <c r="G6" s="3">
        <v>123</v>
      </c>
      <c r="H6" s="3">
        <v>88</v>
      </c>
      <c r="S6" s="85" t="s">
        <v>303</v>
      </c>
      <c r="T6" s="3">
        <v>687</v>
      </c>
      <c r="U6" s="3">
        <v>46</v>
      </c>
      <c r="X6" s="32" t="s">
        <v>197</v>
      </c>
      <c r="Y6" s="3">
        <v>423</v>
      </c>
      <c r="Z6" s="3">
        <v>81</v>
      </c>
      <c r="AA6" s="3">
        <v>577</v>
      </c>
      <c r="AB6" s="3">
        <v>80</v>
      </c>
      <c r="AC6" s="36" t="s">
        <v>15</v>
      </c>
      <c r="AD6" s="3">
        <v>80</v>
      </c>
      <c r="AE6" s="37">
        <v>99.8</v>
      </c>
      <c r="AF6" s="3">
        <v>117</v>
      </c>
      <c r="AG6" s="37">
        <v>81.2</v>
      </c>
      <c r="AM6" s="3" t="s">
        <v>216</v>
      </c>
      <c r="AN6" s="3">
        <v>1500</v>
      </c>
      <c r="AO6" s="37">
        <v>57.6</v>
      </c>
      <c r="AP6" s="162"/>
      <c r="AQ6" s="12"/>
      <c r="AR6" s="8"/>
    </row>
    <row r="7" spans="1:44" x14ac:dyDescent="0.3">
      <c r="B7" s="4"/>
      <c r="C7" s="183"/>
      <c r="D7" s="26"/>
      <c r="E7" s="3"/>
      <c r="F7" s="3"/>
      <c r="G7" s="3"/>
      <c r="H7" s="3"/>
      <c r="X7" s="38"/>
      <c r="Y7" s="3"/>
      <c r="Z7" s="3"/>
      <c r="AA7" s="3"/>
      <c r="AB7" s="3"/>
      <c r="AC7" s="36"/>
      <c r="AD7" s="3"/>
      <c r="AE7" s="37"/>
      <c r="AF7" s="3"/>
      <c r="AG7" s="37"/>
      <c r="AM7" s="3"/>
      <c r="AN7" s="3" t="s">
        <v>212</v>
      </c>
      <c r="AO7" s="3" t="s">
        <v>211</v>
      </c>
      <c r="AP7" s="3"/>
    </row>
    <row r="8" spans="1:44" x14ac:dyDescent="0.3">
      <c r="C8" s="183"/>
      <c r="D8" s="26" t="s">
        <v>226</v>
      </c>
      <c r="E8" s="3">
        <v>170</v>
      </c>
      <c r="F8" s="3">
        <v>102</v>
      </c>
      <c r="G8" s="3">
        <v>176</v>
      </c>
      <c r="H8" s="3">
        <v>105</v>
      </c>
      <c r="I8" s="3" t="s">
        <v>16</v>
      </c>
      <c r="J8" s="3">
        <v>47</v>
      </c>
      <c r="K8" s="3">
        <v>101</v>
      </c>
      <c r="L8" s="3">
        <v>52</v>
      </c>
      <c r="M8" s="3">
        <v>129</v>
      </c>
      <c r="N8" s="152" t="s">
        <v>191</v>
      </c>
      <c r="O8" s="152">
        <v>131</v>
      </c>
      <c r="P8" s="163">
        <v>124</v>
      </c>
      <c r="Q8" s="152">
        <v>119</v>
      </c>
      <c r="R8" s="163">
        <v>121</v>
      </c>
      <c r="S8" s="152" t="s">
        <v>200</v>
      </c>
      <c r="T8" s="152">
        <v>138</v>
      </c>
      <c r="U8" s="152">
        <v>102</v>
      </c>
      <c r="V8" s="152">
        <v>143</v>
      </c>
      <c r="W8" s="152">
        <v>97</v>
      </c>
      <c r="X8" s="152" t="s">
        <v>191</v>
      </c>
      <c r="Y8" s="152">
        <v>132</v>
      </c>
      <c r="Z8" s="152">
        <v>78</v>
      </c>
      <c r="AA8" s="152">
        <v>202</v>
      </c>
      <c r="AB8" s="152">
        <v>83</v>
      </c>
      <c r="AC8" s="36" t="s">
        <v>16</v>
      </c>
      <c r="AD8" s="3">
        <v>135</v>
      </c>
      <c r="AE8" s="37">
        <v>81.3</v>
      </c>
      <c r="AF8" s="3">
        <v>192</v>
      </c>
      <c r="AG8" s="37">
        <v>79.400000000000006</v>
      </c>
      <c r="AH8" s="152" t="s">
        <v>207</v>
      </c>
      <c r="AI8" s="159">
        <v>164</v>
      </c>
      <c r="AJ8" s="167">
        <v>111.5</v>
      </c>
      <c r="AK8" s="159">
        <v>160</v>
      </c>
      <c r="AL8" s="166">
        <v>122</v>
      </c>
      <c r="AM8" s="152" t="s">
        <v>207</v>
      </c>
      <c r="AN8" s="152">
        <v>772</v>
      </c>
      <c r="AO8" s="162">
        <v>68.8</v>
      </c>
    </row>
    <row r="9" spans="1:44" x14ac:dyDescent="0.3">
      <c r="C9" s="183"/>
      <c r="D9" s="164" t="s">
        <v>218</v>
      </c>
      <c r="E9" s="152">
        <v>190</v>
      </c>
      <c r="F9" s="152">
        <v>116</v>
      </c>
      <c r="G9" s="152">
        <v>185</v>
      </c>
      <c r="H9" s="152">
        <v>113</v>
      </c>
      <c r="I9" s="152" t="s">
        <v>181</v>
      </c>
      <c r="J9" s="152">
        <v>221</v>
      </c>
      <c r="K9" s="152">
        <v>97</v>
      </c>
      <c r="L9" s="152">
        <v>259</v>
      </c>
      <c r="M9" s="152">
        <v>108</v>
      </c>
      <c r="N9" s="152"/>
      <c r="O9" s="152"/>
      <c r="P9" s="163"/>
      <c r="Q9" s="152"/>
      <c r="R9" s="163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36" t="s">
        <v>17</v>
      </c>
      <c r="AD9" s="3">
        <v>77</v>
      </c>
      <c r="AE9" s="37">
        <v>81.400000000000006</v>
      </c>
      <c r="AF9" s="3">
        <v>137</v>
      </c>
      <c r="AG9" s="37">
        <v>82.9</v>
      </c>
      <c r="AH9" s="152"/>
      <c r="AI9" s="159"/>
      <c r="AJ9" s="167"/>
      <c r="AK9" s="159"/>
      <c r="AL9" s="166"/>
      <c r="AM9" s="152"/>
      <c r="AN9" s="152"/>
      <c r="AO9" s="162"/>
    </row>
    <row r="10" spans="1:44" x14ac:dyDescent="0.3">
      <c r="C10" s="183"/>
      <c r="D10" s="164"/>
      <c r="E10" s="152"/>
      <c r="F10" s="152"/>
      <c r="G10" s="152"/>
      <c r="H10" s="152"/>
      <c r="I10" s="152"/>
      <c r="J10" s="152"/>
      <c r="K10" s="152"/>
      <c r="L10" s="152"/>
      <c r="M10" s="152"/>
      <c r="N10" s="152" t="s">
        <v>248</v>
      </c>
      <c r="O10" s="152">
        <v>350</v>
      </c>
      <c r="P10" s="163">
        <v>102</v>
      </c>
      <c r="Q10" s="152">
        <v>394</v>
      </c>
      <c r="R10" s="163">
        <v>103</v>
      </c>
      <c r="S10" s="152" t="s">
        <v>201</v>
      </c>
      <c r="T10" s="152">
        <v>136</v>
      </c>
      <c r="U10" s="152">
        <v>107</v>
      </c>
      <c r="V10" s="152">
        <v>169</v>
      </c>
      <c r="W10" s="152">
        <v>116</v>
      </c>
      <c r="X10" s="152" t="s">
        <v>192</v>
      </c>
      <c r="Y10" s="152">
        <v>183</v>
      </c>
      <c r="Z10" s="152">
        <v>87</v>
      </c>
      <c r="AA10" s="152">
        <v>247</v>
      </c>
      <c r="AB10" s="152">
        <v>90</v>
      </c>
      <c r="AC10" s="36" t="s">
        <v>18</v>
      </c>
      <c r="AD10" s="3">
        <v>85</v>
      </c>
      <c r="AE10" s="37">
        <v>92.5</v>
      </c>
      <c r="AF10" s="3">
        <v>158</v>
      </c>
      <c r="AG10" s="37">
        <v>77.099999999999994</v>
      </c>
      <c r="AH10" s="152"/>
      <c r="AI10" s="159"/>
      <c r="AJ10" s="167"/>
      <c r="AK10" s="159"/>
      <c r="AL10" s="166"/>
      <c r="AM10" s="152"/>
      <c r="AN10" s="152"/>
      <c r="AO10" s="162"/>
    </row>
    <row r="11" spans="1:44" x14ac:dyDescent="0.3">
      <c r="C11" s="183"/>
      <c r="D11" s="164" t="s">
        <v>219</v>
      </c>
      <c r="E11" s="152">
        <v>253</v>
      </c>
      <c r="F11" s="152">
        <v>112</v>
      </c>
      <c r="G11" s="152">
        <v>289</v>
      </c>
      <c r="H11" s="152">
        <v>115</v>
      </c>
      <c r="I11" s="152"/>
      <c r="J11" s="152"/>
      <c r="K11" s="152"/>
      <c r="L11" s="152"/>
      <c r="M11" s="152"/>
      <c r="N11" s="152"/>
      <c r="O11" s="152"/>
      <c r="P11" s="163"/>
      <c r="Q11" s="152"/>
      <c r="R11" s="163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36" t="s">
        <v>19</v>
      </c>
      <c r="AD11" s="3">
        <v>84</v>
      </c>
      <c r="AE11" s="37">
        <v>70.099999999999994</v>
      </c>
      <c r="AF11" s="3">
        <v>160</v>
      </c>
      <c r="AG11" s="37">
        <v>76.599999999999994</v>
      </c>
      <c r="AH11" s="152" t="s">
        <v>208</v>
      </c>
      <c r="AI11" s="159">
        <v>157</v>
      </c>
      <c r="AJ11" s="167">
        <v>117.7</v>
      </c>
      <c r="AK11" s="159">
        <v>181</v>
      </c>
      <c r="AL11" s="166">
        <v>133.69999999999999</v>
      </c>
      <c r="AM11" s="158" t="s">
        <v>208</v>
      </c>
      <c r="AN11" s="152">
        <v>692</v>
      </c>
      <c r="AO11" s="162">
        <v>68.5</v>
      </c>
    </row>
    <row r="12" spans="1:44" x14ac:dyDescent="0.3">
      <c r="C12" s="183"/>
      <c r="D12" s="164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63"/>
      <c r="Q12" s="152"/>
      <c r="R12" s="163"/>
      <c r="S12" s="152" t="s">
        <v>202</v>
      </c>
      <c r="T12" s="152">
        <v>179</v>
      </c>
      <c r="U12" s="152">
        <v>96</v>
      </c>
      <c r="V12" s="152">
        <v>256</v>
      </c>
      <c r="W12" s="152">
        <v>111</v>
      </c>
      <c r="X12" s="152"/>
      <c r="Y12" s="152"/>
      <c r="Z12" s="152"/>
      <c r="AA12" s="152"/>
      <c r="AB12" s="152"/>
      <c r="AC12" s="36" t="s">
        <v>20</v>
      </c>
      <c r="AD12" s="3">
        <v>69</v>
      </c>
      <c r="AE12" s="37">
        <v>74.900000000000006</v>
      </c>
      <c r="AF12" s="3">
        <v>167</v>
      </c>
      <c r="AG12" s="37">
        <v>70.5</v>
      </c>
      <c r="AH12" s="152"/>
      <c r="AI12" s="159"/>
      <c r="AJ12" s="167"/>
      <c r="AK12" s="159"/>
      <c r="AL12" s="166"/>
      <c r="AM12" s="158"/>
      <c r="AN12" s="152"/>
      <c r="AO12" s="162"/>
    </row>
    <row r="13" spans="1:44" x14ac:dyDescent="0.3">
      <c r="C13" s="183"/>
      <c r="D13" s="164" t="s">
        <v>220</v>
      </c>
      <c r="E13" s="152">
        <v>297</v>
      </c>
      <c r="F13" s="152">
        <v>113</v>
      </c>
      <c r="G13" s="152">
        <v>318</v>
      </c>
      <c r="H13" s="152">
        <v>117</v>
      </c>
      <c r="I13" s="152" t="s">
        <v>182</v>
      </c>
      <c r="J13" s="152">
        <v>308</v>
      </c>
      <c r="K13" s="152">
        <v>100</v>
      </c>
      <c r="L13" s="152">
        <v>317</v>
      </c>
      <c r="M13" s="152">
        <v>111</v>
      </c>
      <c r="N13" s="152"/>
      <c r="O13" s="152"/>
      <c r="P13" s="163"/>
      <c r="Q13" s="152"/>
      <c r="R13" s="163"/>
      <c r="S13" s="152"/>
      <c r="T13" s="152"/>
      <c r="U13" s="152"/>
      <c r="V13" s="152"/>
      <c r="W13" s="152"/>
      <c r="X13" s="152" t="s">
        <v>182</v>
      </c>
      <c r="Y13" s="152">
        <v>308</v>
      </c>
      <c r="Z13" s="152">
        <v>94</v>
      </c>
      <c r="AA13" s="152">
        <v>358</v>
      </c>
      <c r="AB13" s="152">
        <v>101</v>
      </c>
      <c r="AC13" s="36" t="s">
        <v>21</v>
      </c>
      <c r="AD13" s="3">
        <v>67</v>
      </c>
      <c r="AE13" s="37">
        <v>68.7</v>
      </c>
      <c r="AF13" s="3">
        <v>168</v>
      </c>
      <c r="AG13" s="37">
        <v>75.400000000000006</v>
      </c>
      <c r="AH13" s="152"/>
      <c r="AI13" s="159"/>
      <c r="AJ13" s="167"/>
      <c r="AK13" s="159"/>
      <c r="AL13" s="166"/>
      <c r="AM13" s="158"/>
      <c r="AN13" s="152"/>
      <c r="AO13" s="162"/>
    </row>
    <row r="14" spans="1:44" x14ac:dyDescent="0.3">
      <c r="C14" s="183"/>
      <c r="D14" s="164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63"/>
      <c r="Q14" s="152"/>
      <c r="R14" s="163"/>
      <c r="S14" s="152" t="s">
        <v>203</v>
      </c>
      <c r="T14" s="152">
        <v>192</v>
      </c>
      <c r="U14" s="152">
        <v>104</v>
      </c>
      <c r="V14" s="152">
        <v>193</v>
      </c>
      <c r="W14" s="152">
        <v>113</v>
      </c>
      <c r="X14" s="152"/>
      <c r="Y14" s="152"/>
      <c r="Z14" s="152"/>
      <c r="AA14" s="152"/>
      <c r="AB14" s="152"/>
      <c r="AC14" s="36" t="s">
        <v>22</v>
      </c>
      <c r="AD14" s="3">
        <v>73</v>
      </c>
      <c r="AE14" s="37">
        <v>83.2</v>
      </c>
      <c r="AF14" s="3">
        <v>136</v>
      </c>
      <c r="AG14" s="37">
        <v>76.2</v>
      </c>
      <c r="AH14" s="158" t="s">
        <v>209</v>
      </c>
      <c r="AI14" s="159">
        <v>149</v>
      </c>
      <c r="AJ14" s="167">
        <v>119.2</v>
      </c>
      <c r="AK14" s="159">
        <v>200</v>
      </c>
      <c r="AL14" s="166">
        <v>137.6</v>
      </c>
      <c r="AM14" s="152" t="s">
        <v>209</v>
      </c>
      <c r="AN14" s="152">
        <v>749</v>
      </c>
      <c r="AO14" s="162">
        <v>64.099999999999994</v>
      </c>
    </row>
    <row r="15" spans="1:44" x14ac:dyDescent="0.3">
      <c r="C15" s="183"/>
      <c r="D15" s="164" t="s">
        <v>221</v>
      </c>
      <c r="E15" s="152">
        <v>292</v>
      </c>
      <c r="F15" s="152">
        <v>116</v>
      </c>
      <c r="G15" s="152">
        <v>322</v>
      </c>
      <c r="H15" s="152">
        <v>115</v>
      </c>
      <c r="I15" s="152"/>
      <c r="J15" s="152"/>
      <c r="K15" s="152"/>
      <c r="L15" s="152"/>
      <c r="M15" s="152"/>
      <c r="N15" s="152"/>
      <c r="O15" s="152"/>
      <c r="P15" s="163"/>
      <c r="Q15" s="152"/>
      <c r="R15" s="163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36" t="s">
        <v>23</v>
      </c>
      <c r="AD15" s="3">
        <v>75</v>
      </c>
      <c r="AE15" s="37">
        <v>55.1</v>
      </c>
      <c r="AF15" s="3">
        <v>160</v>
      </c>
      <c r="AG15" s="37">
        <v>81.400000000000006</v>
      </c>
      <c r="AH15" s="158"/>
      <c r="AI15" s="159"/>
      <c r="AJ15" s="167"/>
      <c r="AK15" s="159"/>
      <c r="AL15" s="166"/>
      <c r="AM15" s="152"/>
      <c r="AN15" s="152"/>
      <c r="AO15" s="162"/>
    </row>
    <row r="16" spans="1:44" x14ac:dyDescent="0.3">
      <c r="C16" s="183"/>
      <c r="D16" s="164"/>
      <c r="E16" s="152"/>
      <c r="F16" s="152"/>
      <c r="G16" s="152"/>
      <c r="H16" s="152"/>
      <c r="I16" s="152"/>
      <c r="J16" s="152"/>
      <c r="K16" s="152"/>
      <c r="L16" s="152"/>
      <c r="M16" s="152"/>
      <c r="N16" s="152" t="s">
        <v>249</v>
      </c>
      <c r="O16" s="152">
        <v>151</v>
      </c>
      <c r="P16" s="163">
        <v>88</v>
      </c>
      <c r="Q16" s="152">
        <v>167</v>
      </c>
      <c r="R16" s="163">
        <v>82</v>
      </c>
      <c r="S16" s="152" t="s">
        <v>204</v>
      </c>
      <c r="T16" s="152">
        <v>217</v>
      </c>
      <c r="U16" s="152">
        <v>115</v>
      </c>
      <c r="V16" s="152">
        <v>164</v>
      </c>
      <c r="W16" s="152">
        <v>115</v>
      </c>
      <c r="X16" s="152"/>
      <c r="Y16" s="152"/>
      <c r="Z16" s="152"/>
      <c r="AA16" s="152"/>
      <c r="AB16" s="152"/>
      <c r="AC16" s="36" t="s">
        <v>24</v>
      </c>
      <c r="AD16" s="3">
        <v>85</v>
      </c>
      <c r="AE16" s="37">
        <v>65.099999999999994</v>
      </c>
      <c r="AF16" s="3">
        <v>187</v>
      </c>
      <c r="AG16" s="37">
        <v>66.8</v>
      </c>
      <c r="AH16" s="158"/>
      <c r="AI16" s="159"/>
      <c r="AJ16" s="167"/>
      <c r="AK16" s="159"/>
      <c r="AL16" s="166"/>
      <c r="AM16" s="152"/>
      <c r="AN16" s="152"/>
      <c r="AO16" s="162"/>
    </row>
    <row r="17" spans="1:45" x14ac:dyDescent="0.3">
      <c r="C17" s="183"/>
      <c r="D17" s="164" t="s">
        <v>210</v>
      </c>
      <c r="E17" s="152">
        <v>262</v>
      </c>
      <c r="F17" s="152">
        <v>116</v>
      </c>
      <c r="G17" s="152">
        <v>262</v>
      </c>
      <c r="H17" s="152">
        <v>121</v>
      </c>
      <c r="I17" s="152" t="s">
        <v>183</v>
      </c>
      <c r="J17" s="152">
        <v>204</v>
      </c>
      <c r="K17" s="152">
        <v>95</v>
      </c>
      <c r="L17" s="152">
        <v>247</v>
      </c>
      <c r="M17" s="152">
        <v>104</v>
      </c>
      <c r="N17" s="152"/>
      <c r="O17" s="152"/>
      <c r="P17" s="163"/>
      <c r="Q17" s="152"/>
      <c r="R17" s="163"/>
      <c r="S17" s="152"/>
      <c r="T17" s="152"/>
      <c r="U17" s="152"/>
      <c r="V17" s="152"/>
      <c r="W17" s="152"/>
      <c r="X17" s="152" t="s">
        <v>193</v>
      </c>
      <c r="Y17" s="152">
        <v>169</v>
      </c>
      <c r="Z17" s="152">
        <v>110</v>
      </c>
      <c r="AA17" s="152">
        <v>198</v>
      </c>
      <c r="AB17" s="152">
        <v>108</v>
      </c>
      <c r="AC17" s="36" t="s">
        <v>25</v>
      </c>
      <c r="AD17" s="3">
        <v>83</v>
      </c>
      <c r="AE17" s="37">
        <v>55.7</v>
      </c>
      <c r="AF17" s="3">
        <v>194</v>
      </c>
      <c r="AG17" s="37">
        <v>71.099999999999994</v>
      </c>
      <c r="AM17" s="152" t="s">
        <v>210</v>
      </c>
      <c r="AN17" s="152">
        <v>300</v>
      </c>
      <c r="AO17" s="162">
        <v>53.5</v>
      </c>
    </row>
    <row r="18" spans="1:45" x14ac:dyDescent="0.3">
      <c r="C18" s="183"/>
      <c r="D18" s="164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63"/>
      <c r="Q18" s="152"/>
      <c r="R18" s="163"/>
      <c r="S18" s="3"/>
      <c r="T18" s="3"/>
      <c r="U18" s="3"/>
      <c r="V18" s="3"/>
      <c r="W18" s="3"/>
      <c r="X18" s="152"/>
      <c r="Y18" s="152"/>
      <c r="Z18" s="152"/>
      <c r="AA18" s="152"/>
      <c r="AB18" s="152"/>
      <c r="AC18" s="36" t="s">
        <v>26</v>
      </c>
      <c r="AD18" s="3">
        <v>74</v>
      </c>
      <c r="AE18" s="37">
        <v>53.7</v>
      </c>
      <c r="AF18" s="3">
        <v>147</v>
      </c>
      <c r="AG18" s="37">
        <v>64.400000000000006</v>
      </c>
      <c r="AM18" s="152"/>
      <c r="AN18" s="152"/>
      <c r="AO18" s="162"/>
    </row>
    <row r="19" spans="1:45" x14ac:dyDescent="0.3">
      <c r="A19" s="53" t="s">
        <v>34</v>
      </c>
      <c r="B19" s="53"/>
      <c r="C19" s="16"/>
      <c r="D19" s="56"/>
      <c r="E19" s="56">
        <v>1464</v>
      </c>
      <c r="F19" s="56">
        <v>113</v>
      </c>
      <c r="G19" s="56">
        <v>1552</v>
      </c>
      <c r="H19" s="56">
        <v>115</v>
      </c>
      <c r="I19" s="56"/>
      <c r="J19" s="56"/>
      <c r="K19" s="56">
        <v>98</v>
      </c>
      <c r="L19" s="56"/>
      <c r="M19" s="56">
        <v>111</v>
      </c>
      <c r="N19" s="56"/>
      <c r="O19" s="59">
        <v>632</v>
      </c>
      <c r="P19" s="63">
        <v>103</v>
      </c>
      <c r="Q19" s="59">
        <v>680</v>
      </c>
      <c r="R19" s="63">
        <v>101</v>
      </c>
      <c r="S19" s="56"/>
      <c r="T19" s="56">
        <v>862</v>
      </c>
      <c r="U19" s="56">
        <v>105</v>
      </c>
      <c r="V19" s="56">
        <v>925</v>
      </c>
      <c r="W19" s="56">
        <v>111</v>
      </c>
      <c r="X19" s="56"/>
      <c r="Y19" s="56">
        <v>792</v>
      </c>
      <c r="Z19" s="56">
        <v>93</v>
      </c>
      <c r="AA19" s="56">
        <v>1005</v>
      </c>
      <c r="AB19" s="56">
        <v>96</v>
      </c>
      <c r="AC19" s="56"/>
      <c r="AD19" s="56">
        <f>SUM(AD8:AD18)</f>
        <v>907</v>
      </c>
      <c r="AE19" s="57">
        <f>(AD8*AE8+AD9*AE9+AD10*AE10+AD11*AE11+AD12*AE12+AD13*AE13+AD14*AE14+AD15*AE15+AD16*AE16+AD17*AE17+AD18*AE18)/SUM(AD8:AD18)</f>
        <v>71.776957001102531</v>
      </c>
      <c r="AF19" s="56">
        <f>SUM(AF8:AF18)</f>
        <v>1806</v>
      </c>
      <c r="AG19" s="57">
        <f>(AF8*AG8+AF9*AG9+AF10*AG10+AF11*AG11+AF12*AG12+AF13*AG13+AF14*AG14+AF15*AG15+AF16*AG16+AF17*AG17+AF18*AG18)/SUM(AF8:AF18)</f>
        <v>74.540199335548181</v>
      </c>
      <c r="AH19" s="16"/>
      <c r="AI19" s="16"/>
      <c r="AJ19" s="28">
        <v>116.4</v>
      </c>
      <c r="AK19" s="16"/>
      <c r="AL19" s="16">
        <v>132.19999999999999</v>
      </c>
      <c r="AM19" s="56"/>
      <c r="AN19" s="56">
        <v>1044</v>
      </c>
      <c r="AO19" s="57">
        <v>67.7</v>
      </c>
      <c r="AP19" s="16">
        <v>1469</v>
      </c>
      <c r="AQ19" s="28">
        <v>64</v>
      </c>
      <c r="AR19" s="16" t="s">
        <v>213</v>
      </c>
      <c r="AS19" s="28">
        <v>65.5</v>
      </c>
    </row>
    <row r="20" spans="1:45" s="12" customFormat="1" x14ac:dyDescent="0.3">
      <c r="F20" s="43"/>
      <c r="H20" s="43"/>
      <c r="M20" s="8"/>
      <c r="P20" s="43"/>
      <c r="Q20" s="43"/>
      <c r="R20" s="43"/>
      <c r="U20" s="43"/>
      <c r="W20" s="43"/>
      <c r="Z20" s="43"/>
      <c r="AB20" s="43"/>
      <c r="AJ20" s="8"/>
      <c r="AL20" s="8"/>
      <c r="AS20" s="8"/>
    </row>
    <row r="21" spans="1:45" x14ac:dyDescent="0.3">
      <c r="A21" s="2" t="s">
        <v>58</v>
      </c>
      <c r="B21" s="3"/>
      <c r="C21" s="3"/>
      <c r="D21" s="152" t="s">
        <v>1</v>
      </c>
      <c r="E21" s="152"/>
      <c r="F21" s="152"/>
      <c r="G21" s="152"/>
      <c r="H21" s="152"/>
      <c r="I21" s="152" t="s">
        <v>2</v>
      </c>
      <c r="J21" s="152"/>
      <c r="K21" s="152"/>
      <c r="L21" s="152"/>
      <c r="M21" s="152"/>
      <c r="N21" s="152" t="s">
        <v>3</v>
      </c>
      <c r="O21" s="152"/>
      <c r="P21" s="152"/>
      <c r="Q21" s="152"/>
      <c r="R21" s="152"/>
      <c r="S21" s="152" t="s">
        <v>4</v>
      </c>
      <c r="T21" s="152"/>
      <c r="U21" s="152"/>
      <c r="V21" s="152"/>
      <c r="W21" s="152"/>
      <c r="X21" s="152" t="s">
        <v>5</v>
      </c>
      <c r="Y21" s="152"/>
      <c r="Z21" s="152"/>
      <c r="AA21" s="152"/>
      <c r="AB21" s="152"/>
      <c r="AC21" s="152" t="s">
        <v>6</v>
      </c>
      <c r="AD21" s="152"/>
      <c r="AE21" s="152"/>
      <c r="AF21" s="152"/>
      <c r="AG21" s="152"/>
      <c r="AH21" s="152" t="s">
        <v>7</v>
      </c>
      <c r="AI21" s="152"/>
      <c r="AJ21" s="152"/>
      <c r="AK21" s="152"/>
      <c r="AL21" s="152"/>
      <c r="AM21" s="152" t="s">
        <v>8</v>
      </c>
      <c r="AN21" s="152"/>
      <c r="AO21" s="152"/>
      <c r="AP21" s="152"/>
      <c r="AQ21" s="152"/>
      <c r="AR21" s="12"/>
      <c r="AS21" s="8"/>
    </row>
    <row r="22" spans="1:45" x14ac:dyDescent="0.3">
      <c r="A22" s="3"/>
      <c r="B22" s="3"/>
      <c r="C22" s="3"/>
      <c r="D22" s="3" t="s">
        <v>37</v>
      </c>
      <c r="E22" s="3" t="s">
        <v>11</v>
      </c>
      <c r="F22" s="3" t="s">
        <v>27</v>
      </c>
      <c r="G22" s="3" t="s">
        <v>11</v>
      </c>
      <c r="H22" s="3" t="s">
        <v>28</v>
      </c>
      <c r="I22" s="3" t="s">
        <v>37</v>
      </c>
      <c r="J22" s="3" t="s">
        <v>11</v>
      </c>
      <c r="K22" s="3" t="s">
        <v>27</v>
      </c>
      <c r="L22" s="3" t="s">
        <v>11</v>
      </c>
      <c r="M22" s="3" t="s">
        <v>28</v>
      </c>
      <c r="N22" s="3" t="s">
        <v>37</v>
      </c>
      <c r="O22" s="3" t="s">
        <v>11</v>
      </c>
      <c r="P22" s="3" t="s">
        <v>27</v>
      </c>
      <c r="Q22" s="3" t="s">
        <v>11</v>
      </c>
      <c r="R22" s="3" t="s">
        <v>28</v>
      </c>
      <c r="S22" s="3" t="s">
        <v>37</v>
      </c>
      <c r="T22" s="3" t="s">
        <v>11</v>
      </c>
      <c r="U22" s="3" t="s">
        <v>27</v>
      </c>
      <c r="V22" s="3" t="s">
        <v>11</v>
      </c>
      <c r="W22" s="3" t="s">
        <v>28</v>
      </c>
      <c r="X22" s="3" t="s">
        <v>37</v>
      </c>
      <c r="Y22" s="3" t="s">
        <v>11</v>
      </c>
      <c r="Z22" s="3" t="s">
        <v>27</v>
      </c>
      <c r="AA22" s="3" t="s">
        <v>11</v>
      </c>
      <c r="AB22" s="3" t="s">
        <v>28</v>
      </c>
      <c r="AC22" s="55" t="s">
        <v>37</v>
      </c>
      <c r="AD22" s="55" t="s">
        <v>11</v>
      </c>
      <c r="AE22" s="55" t="s">
        <v>27</v>
      </c>
      <c r="AF22" s="55" t="s">
        <v>11</v>
      </c>
      <c r="AG22" s="55" t="s">
        <v>28</v>
      </c>
      <c r="AH22" s="3" t="s">
        <v>37</v>
      </c>
      <c r="AI22" s="3" t="s">
        <v>11</v>
      </c>
      <c r="AJ22" s="3" t="s">
        <v>27</v>
      </c>
      <c r="AK22" s="3" t="s">
        <v>11</v>
      </c>
      <c r="AL22" s="3" t="s">
        <v>28</v>
      </c>
      <c r="AM22" s="55" t="s">
        <v>37</v>
      </c>
      <c r="AN22" s="55" t="s">
        <v>11</v>
      </c>
      <c r="AO22" s="55" t="s">
        <v>27</v>
      </c>
      <c r="AP22" s="55" t="s">
        <v>11</v>
      </c>
      <c r="AQ22" s="3" t="s">
        <v>28</v>
      </c>
    </row>
    <row r="23" spans="1:45" x14ac:dyDescent="0.3">
      <c r="I23" s="102" t="s">
        <v>311</v>
      </c>
      <c r="J23" s="103">
        <v>239</v>
      </c>
      <c r="K23" s="103">
        <v>12</v>
      </c>
      <c r="L23" s="103">
        <v>228</v>
      </c>
      <c r="M23" s="103">
        <v>12</v>
      </c>
      <c r="AC23" s="36" t="s">
        <v>12</v>
      </c>
      <c r="AD23" s="3">
        <v>277</v>
      </c>
      <c r="AE23" s="37">
        <f>AE3/Energy!AC3</f>
        <v>12.608695652173914</v>
      </c>
      <c r="AF23" s="3">
        <v>302</v>
      </c>
      <c r="AG23" s="37">
        <f>AG3/Energy!AE3</f>
        <v>13.802806867564295</v>
      </c>
      <c r="AM23" s="3"/>
      <c r="AN23" s="3" t="s">
        <v>212</v>
      </c>
      <c r="AO23" s="3" t="s">
        <v>211</v>
      </c>
      <c r="AP23" s="3" t="s">
        <v>217</v>
      </c>
    </row>
    <row r="24" spans="1:45" x14ac:dyDescent="0.3">
      <c r="I24" s="104" t="s">
        <v>312</v>
      </c>
      <c r="J24" s="105">
        <v>184</v>
      </c>
      <c r="K24" s="105">
        <v>12</v>
      </c>
      <c r="L24" s="105">
        <v>164</v>
      </c>
      <c r="M24" s="105">
        <v>11</v>
      </c>
      <c r="AC24" s="36" t="s">
        <v>13</v>
      </c>
      <c r="AD24" s="3">
        <v>168</v>
      </c>
      <c r="AE24" s="37">
        <f>AE4/Energy!AC4</f>
        <v>10.602510569786773</v>
      </c>
      <c r="AF24" s="3">
        <v>179</v>
      </c>
      <c r="AG24" s="37">
        <f>AG4/Energy!AE4</f>
        <v>12.897857291449968</v>
      </c>
      <c r="AM24" s="39" t="s">
        <v>214</v>
      </c>
      <c r="AN24" s="3">
        <v>1503</v>
      </c>
      <c r="AO24" s="37">
        <f>AO4/Energy!AM4</f>
        <v>8.08644228663211</v>
      </c>
      <c r="AP24" s="162">
        <f>AP4/Energy!AN4</f>
        <v>7.4927802572853759</v>
      </c>
      <c r="AQ24" s="5"/>
    </row>
    <row r="25" spans="1:45" x14ac:dyDescent="0.3">
      <c r="AC25" s="36" t="s">
        <v>14</v>
      </c>
      <c r="AD25" s="3">
        <v>93</v>
      </c>
      <c r="AE25" s="37">
        <f>AE5/Energy!AC5</f>
        <v>9.3584814992791934</v>
      </c>
      <c r="AF25" s="3">
        <v>89</v>
      </c>
      <c r="AG25" s="37">
        <f>AG5/Energy!AE5</f>
        <v>12.508032338568675</v>
      </c>
      <c r="AM25" s="40" t="s">
        <v>215</v>
      </c>
      <c r="AN25" s="3">
        <v>1620</v>
      </c>
      <c r="AO25" s="37">
        <f>AO5/Energy!AM5</f>
        <v>7.5683835202873277</v>
      </c>
      <c r="AP25" s="162"/>
      <c r="AQ25" s="5"/>
    </row>
    <row r="26" spans="1:45" x14ac:dyDescent="0.3">
      <c r="AC26" s="36" t="s">
        <v>15</v>
      </c>
      <c r="AD26" s="3">
        <v>80</v>
      </c>
      <c r="AE26" s="37">
        <f>AE6/Energy!AC6</f>
        <v>10.652264406707298</v>
      </c>
      <c r="AF26" s="3">
        <v>117</v>
      </c>
      <c r="AG26" s="37">
        <f>AG6/Energy!AE6</f>
        <v>12.385223147554987</v>
      </c>
      <c r="AM26" s="3" t="s">
        <v>216</v>
      </c>
      <c r="AN26" s="3">
        <v>1500</v>
      </c>
      <c r="AO26" s="37">
        <f>AO6/Energy!AM6</f>
        <v>6.9255741252855598</v>
      </c>
      <c r="AP26" s="162"/>
      <c r="AR26" s="8"/>
    </row>
    <row r="27" spans="1:45" x14ac:dyDescent="0.3">
      <c r="R27" s="5"/>
      <c r="X27" s="12"/>
      <c r="AC27" s="36"/>
      <c r="AD27" s="3"/>
      <c r="AE27" s="37"/>
      <c r="AF27" s="3"/>
      <c r="AG27" s="37"/>
      <c r="AM27" s="3"/>
      <c r="AN27" s="3" t="s">
        <v>212</v>
      </c>
      <c r="AO27" s="3" t="s">
        <v>211</v>
      </c>
      <c r="AP27" s="3"/>
    </row>
    <row r="28" spans="1:45" x14ac:dyDescent="0.3">
      <c r="I28" s="3" t="s">
        <v>16</v>
      </c>
      <c r="J28" s="3">
        <v>47</v>
      </c>
      <c r="K28" s="3">
        <v>9</v>
      </c>
      <c r="L28" s="3">
        <v>52</v>
      </c>
      <c r="M28" s="3">
        <v>18</v>
      </c>
      <c r="N28" s="152" t="s">
        <v>191</v>
      </c>
      <c r="O28" s="152">
        <v>131</v>
      </c>
      <c r="P28" s="162">
        <f>P8/Energy!N8</f>
        <v>11.217658766057536</v>
      </c>
      <c r="Q28" s="152">
        <v>119</v>
      </c>
      <c r="R28" s="162">
        <f>R8/Energy!P8</f>
        <v>15.212471712345989</v>
      </c>
      <c r="S28" s="152" t="s">
        <v>200</v>
      </c>
      <c r="T28" s="152">
        <v>138</v>
      </c>
      <c r="U28" s="162">
        <f>U8/Energy!S8</f>
        <v>7.96875</v>
      </c>
      <c r="V28" s="152">
        <v>143</v>
      </c>
      <c r="W28" s="162">
        <f>W8/Energy!U8</f>
        <v>11.975308641975309</v>
      </c>
      <c r="X28" s="152" t="s">
        <v>191</v>
      </c>
      <c r="Y28" s="152">
        <v>132</v>
      </c>
      <c r="Z28" s="152">
        <v>8.4</v>
      </c>
      <c r="AA28" s="152">
        <v>202</v>
      </c>
      <c r="AB28" s="152">
        <v>11</v>
      </c>
      <c r="AC28" s="36" t="s">
        <v>16</v>
      </c>
      <c r="AD28" s="3">
        <v>135</v>
      </c>
      <c r="AE28" s="37">
        <f>AE8/Energy!AC8</f>
        <v>8.3661771818434403</v>
      </c>
      <c r="AF28" s="3">
        <v>192</v>
      </c>
      <c r="AG28" s="37">
        <f>AG8/Energy!AE8</f>
        <v>11.713505937891865</v>
      </c>
      <c r="AH28" s="152" t="s">
        <v>207</v>
      </c>
      <c r="AI28" s="159">
        <v>164</v>
      </c>
      <c r="AJ28" s="167">
        <f>AJ8/Energy!AH8</f>
        <v>10.275753674462058</v>
      </c>
      <c r="AK28" s="159">
        <v>160</v>
      </c>
      <c r="AL28" s="167">
        <f>AL8/Energy!AJ8</f>
        <v>16.203778721197782</v>
      </c>
      <c r="AM28" s="152" t="s">
        <v>207</v>
      </c>
      <c r="AN28" s="152">
        <v>772</v>
      </c>
      <c r="AO28" s="162">
        <f>AO8/Energy!AM8</f>
        <v>8.4854464726196337</v>
      </c>
    </row>
    <row r="29" spans="1:45" x14ac:dyDescent="0.3">
      <c r="I29" s="152" t="s">
        <v>181</v>
      </c>
      <c r="J29" s="152">
        <v>221</v>
      </c>
      <c r="K29" s="152">
        <v>10</v>
      </c>
      <c r="L29" s="152">
        <v>259</v>
      </c>
      <c r="M29" s="152">
        <v>14</v>
      </c>
      <c r="N29" s="152"/>
      <c r="O29" s="152"/>
      <c r="P29" s="162"/>
      <c r="Q29" s="152"/>
      <c r="R29" s="162"/>
      <c r="S29" s="152"/>
      <c r="T29" s="152"/>
      <c r="U29" s="162"/>
      <c r="V29" s="152"/>
      <c r="W29" s="162"/>
      <c r="X29" s="152"/>
      <c r="Y29" s="152"/>
      <c r="Z29" s="152"/>
      <c r="AA29" s="152"/>
      <c r="AB29" s="152"/>
      <c r="AC29" s="36" t="s">
        <v>17</v>
      </c>
      <c r="AD29" s="3">
        <v>77</v>
      </c>
      <c r="AE29" s="37">
        <f>AE9/Energy!AC9</f>
        <v>8.5687818434460397</v>
      </c>
      <c r="AF29" s="3">
        <v>137</v>
      </c>
      <c r="AG29" s="37">
        <f>AG9/Energy!AE9</f>
        <v>10.932925381795163</v>
      </c>
      <c r="AH29" s="152"/>
      <c r="AI29" s="159"/>
      <c r="AJ29" s="167"/>
      <c r="AK29" s="159"/>
      <c r="AL29" s="167"/>
      <c r="AM29" s="152"/>
      <c r="AN29" s="152"/>
      <c r="AO29" s="162"/>
    </row>
    <row r="30" spans="1:45" x14ac:dyDescent="0.3">
      <c r="I30" s="152"/>
      <c r="J30" s="152"/>
      <c r="K30" s="152"/>
      <c r="L30" s="152"/>
      <c r="M30" s="152"/>
      <c r="N30" s="152" t="s">
        <v>248</v>
      </c>
      <c r="O30" s="152">
        <v>350</v>
      </c>
      <c r="P30" s="162">
        <f>P10/Energy!N10</f>
        <v>10.130102294170225</v>
      </c>
      <c r="Q30" s="152">
        <v>394</v>
      </c>
      <c r="R30" s="162">
        <f>R10/Energy!P10</f>
        <v>13.685888918416158</v>
      </c>
      <c r="S30" s="152" t="s">
        <v>201</v>
      </c>
      <c r="T30" s="152">
        <v>136</v>
      </c>
      <c r="U30" s="162">
        <f>U10/Energy!S10</f>
        <v>9.304347826086957</v>
      </c>
      <c r="V30" s="152">
        <v>169</v>
      </c>
      <c r="W30" s="162">
        <f>W10/Energy!U10</f>
        <v>13.809523809523808</v>
      </c>
      <c r="X30" s="152" t="s">
        <v>192</v>
      </c>
      <c r="Y30" s="152">
        <v>183</v>
      </c>
      <c r="Z30" s="152">
        <v>9.1</v>
      </c>
      <c r="AA30" s="152">
        <v>247</v>
      </c>
      <c r="AB30" s="152">
        <v>12.1</v>
      </c>
      <c r="AC30" s="36" t="s">
        <v>18</v>
      </c>
      <c r="AD30" s="3">
        <v>85</v>
      </c>
      <c r="AE30" s="37">
        <f>AE10/Energy!AC10</f>
        <v>10.751938254815125</v>
      </c>
      <c r="AF30" s="3">
        <v>158</v>
      </c>
      <c r="AG30" s="37">
        <f>AG10/Energy!AE10</f>
        <v>10.511534056824997</v>
      </c>
      <c r="AH30" s="152"/>
      <c r="AI30" s="159"/>
      <c r="AJ30" s="167"/>
      <c r="AK30" s="159"/>
      <c r="AL30" s="167"/>
      <c r="AM30" s="152"/>
      <c r="AN30" s="152"/>
      <c r="AO30" s="162"/>
    </row>
    <row r="31" spans="1:45" x14ac:dyDescent="0.3">
      <c r="I31" s="152"/>
      <c r="J31" s="152"/>
      <c r="K31" s="152"/>
      <c r="L31" s="152"/>
      <c r="M31" s="152"/>
      <c r="N31" s="152"/>
      <c r="O31" s="152"/>
      <c r="P31" s="162"/>
      <c r="Q31" s="152"/>
      <c r="R31" s="162"/>
      <c r="S31" s="152"/>
      <c r="T31" s="152"/>
      <c r="U31" s="162"/>
      <c r="V31" s="152"/>
      <c r="W31" s="162"/>
      <c r="X31" s="152"/>
      <c r="Y31" s="152"/>
      <c r="Z31" s="152"/>
      <c r="AA31" s="152"/>
      <c r="AB31" s="152"/>
      <c r="AC31" s="36" t="s">
        <v>19</v>
      </c>
      <c r="AD31" s="3">
        <v>84</v>
      </c>
      <c r="AE31" s="37">
        <f>AE11/Energy!AC11</f>
        <v>7.3690185854848211</v>
      </c>
      <c r="AF31" s="3">
        <v>160</v>
      </c>
      <c r="AG31" s="37">
        <f>AG11/Energy!AE11</f>
        <v>10.616917767398023</v>
      </c>
      <c r="AH31" s="152" t="s">
        <v>208</v>
      </c>
      <c r="AI31" s="159">
        <v>157</v>
      </c>
      <c r="AJ31" s="167">
        <f>AJ11/Energy!AH11</f>
        <v>11.894704077549024</v>
      </c>
      <c r="AK31" s="159">
        <v>181</v>
      </c>
      <c r="AL31" s="167">
        <f>AL11/Energy!AJ11</f>
        <v>17.359336658847301</v>
      </c>
      <c r="AM31" s="158" t="s">
        <v>208</v>
      </c>
      <c r="AN31" s="152">
        <v>692</v>
      </c>
      <c r="AO31" s="162">
        <f>AO11/Energy!AM11</f>
        <v>8.820499613700747</v>
      </c>
    </row>
    <row r="32" spans="1:45" x14ac:dyDescent="0.3">
      <c r="I32" s="152"/>
      <c r="J32" s="152"/>
      <c r="K32" s="152"/>
      <c r="L32" s="152"/>
      <c r="M32" s="152"/>
      <c r="N32" s="152"/>
      <c r="O32" s="152"/>
      <c r="P32" s="162"/>
      <c r="Q32" s="152"/>
      <c r="R32" s="162"/>
      <c r="S32" s="152" t="s">
        <v>202</v>
      </c>
      <c r="T32" s="152">
        <v>179</v>
      </c>
      <c r="U32" s="162">
        <f>U12/Energy!S12</f>
        <v>9.0566037735849054</v>
      </c>
      <c r="V32" s="152">
        <v>256</v>
      </c>
      <c r="W32" s="162">
        <f>W12/Energy!U12</f>
        <v>13.703703703703704</v>
      </c>
      <c r="X32" s="152"/>
      <c r="Y32" s="152"/>
      <c r="Z32" s="152"/>
      <c r="AA32" s="152"/>
      <c r="AB32" s="152"/>
      <c r="AC32" s="36" t="s">
        <v>20</v>
      </c>
      <c r="AD32" s="3">
        <v>69</v>
      </c>
      <c r="AE32" s="37">
        <f>AE12/Energy!AC12</f>
        <v>8.5951665098345238</v>
      </c>
      <c r="AF32" s="3">
        <v>167</v>
      </c>
      <c r="AG32" s="37">
        <f>AG12/Energy!AE12</f>
        <v>11.055701919458034</v>
      </c>
      <c r="AH32" s="152"/>
      <c r="AI32" s="159"/>
      <c r="AJ32" s="167"/>
      <c r="AK32" s="159"/>
      <c r="AL32" s="167"/>
      <c r="AM32" s="158"/>
      <c r="AN32" s="152"/>
      <c r="AO32" s="162"/>
    </row>
    <row r="33" spans="1:45" x14ac:dyDescent="0.3">
      <c r="I33" s="152" t="s">
        <v>182</v>
      </c>
      <c r="J33" s="152">
        <v>308</v>
      </c>
      <c r="K33" s="152">
        <v>11</v>
      </c>
      <c r="L33" s="152">
        <v>317</v>
      </c>
      <c r="M33" s="152">
        <v>15</v>
      </c>
      <c r="N33" s="152"/>
      <c r="O33" s="152"/>
      <c r="P33" s="162"/>
      <c r="Q33" s="152"/>
      <c r="R33" s="162"/>
      <c r="S33" s="152"/>
      <c r="T33" s="152"/>
      <c r="U33" s="162"/>
      <c r="V33" s="152"/>
      <c r="W33" s="162"/>
      <c r="X33" s="152" t="s">
        <v>182</v>
      </c>
      <c r="Y33" s="152">
        <v>308</v>
      </c>
      <c r="Z33" s="152">
        <v>10.3</v>
      </c>
      <c r="AA33" s="152">
        <v>358</v>
      </c>
      <c r="AB33" s="152">
        <v>14.1</v>
      </c>
      <c r="AC33" s="36" t="s">
        <v>21</v>
      </c>
      <c r="AD33" s="3">
        <v>67</v>
      </c>
      <c r="AE33" s="37">
        <f>AE13/Energy!AC13</f>
        <v>7.9488128847132886</v>
      </c>
      <c r="AF33" s="3">
        <v>168</v>
      </c>
      <c r="AG33" s="37">
        <f>AG13/Energy!AE13</f>
        <v>12.146009858565032</v>
      </c>
      <c r="AH33" s="152"/>
      <c r="AI33" s="159"/>
      <c r="AJ33" s="167"/>
      <c r="AK33" s="159"/>
      <c r="AL33" s="167"/>
      <c r="AM33" s="158"/>
      <c r="AN33" s="152"/>
      <c r="AO33" s="162"/>
    </row>
    <row r="34" spans="1:45" x14ac:dyDescent="0.3">
      <c r="I34" s="152"/>
      <c r="J34" s="152"/>
      <c r="K34" s="152"/>
      <c r="L34" s="152"/>
      <c r="M34" s="152"/>
      <c r="N34" s="152"/>
      <c r="O34" s="152"/>
      <c r="P34" s="162"/>
      <c r="Q34" s="152"/>
      <c r="R34" s="162"/>
      <c r="S34" s="152" t="s">
        <v>203</v>
      </c>
      <c r="T34" s="152">
        <v>192</v>
      </c>
      <c r="U34" s="162">
        <f>U14/Energy!S14</f>
        <v>10</v>
      </c>
      <c r="V34" s="152">
        <v>193</v>
      </c>
      <c r="W34" s="162">
        <f>W14/Energy!U14</f>
        <v>14.30379746835443</v>
      </c>
      <c r="X34" s="152"/>
      <c r="Y34" s="152"/>
      <c r="Z34" s="152"/>
      <c r="AA34" s="152"/>
      <c r="AB34" s="152"/>
      <c r="AC34" s="36" t="s">
        <v>22</v>
      </c>
      <c r="AD34" s="3">
        <v>73</v>
      </c>
      <c r="AE34" s="37">
        <f>AE14/Energy!AC14</f>
        <v>9.3810957390431735</v>
      </c>
      <c r="AF34" s="3">
        <v>136</v>
      </c>
      <c r="AG34" s="37">
        <f>AG14/Energy!AE14</f>
        <v>12.13627024702566</v>
      </c>
      <c r="AH34" s="158" t="s">
        <v>209</v>
      </c>
      <c r="AI34" s="159">
        <v>149</v>
      </c>
      <c r="AJ34" s="167">
        <f>AJ14/Energy!AH14</f>
        <v>12.567041794269933</v>
      </c>
      <c r="AK34" s="159">
        <v>200</v>
      </c>
      <c r="AL34" s="167">
        <f>AL14/Energy!AJ14</f>
        <v>19.353374502761735</v>
      </c>
      <c r="AM34" s="152" t="s">
        <v>209</v>
      </c>
      <c r="AN34" s="152">
        <v>749</v>
      </c>
      <c r="AO34" s="162">
        <f>AO14/Energy!AM14</f>
        <v>8.6821075443586615</v>
      </c>
    </row>
    <row r="35" spans="1:45" x14ac:dyDescent="0.3">
      <c r="I35" s="152"/>
      <c r="J35" s="152"/>
      <c r="K35" s="152"/>
      <c r="L35" s="152"/>
      <c r="M35" s="152"/>
      <c r="N35" s="152"/>
      <c r="O35" s="152"/>
      <c r="P35" s="162"/>
      <c r="Q35" s="152"/>
      <c r="R35" s="162"/>
      <c r="S35" s="152"/>
      <c r="T35" s="152"/>
      <c r="U35" s="162"/>
      <c r="V35" s="152"/>
      <c r="W35" s="162"/>
      <c r="X35" s="152"/>
      <c r="Y35" s="152"/>
      <c r="Z35" s="152"/>
      <c r="AA35" s="152"/>
      <c r="AB35" s="152"/>
      <c r="AC35" s="36" t="s">
        <v>23</v>
      </c>
      <c r="AD35" s="3">
        <v>75</v>
      </c>
      <c r="AE35" s="37">
        <f>AE15/Energy!AC15</f>
        <v>6.7127993957262238</v>
      </c>
      <c r="AF35" s="3">
        <v>160</v>
      </c>
      <c r="AG35" s="37">
        <f>AG15/Energy!AE15</f>
        <v>12.701087550125607</v>
      </c>
      <c r="AH35" s="158"/>
      <c r="AI35" s="159"/>
      <c r="AJ35" s="167"/>
      <c r="AK35" s="159"/>
      <c r="AL35" s="167"/>
      <c r="AM35" s="152"/>
      <c r="AN35" s="152"/>
      <c r="AO35" s="162"/>
    </row>
    <row r="36" spans="1:45" x14ac:dyDescent="0.3">
      <c r="I36" s="152"/>
      <c r="J36" s="152"/>
      <c r="K36" s="152"/>
      <c r="L36" s="152"/>
      <c r="M36" s="152"/>
      <c r="N36" s="152" t="s">
        <v>249</v>
      </c>
      <c r="O36" s="152">
        <v>151</v>
      </c>
      <c r="P36" s="162">
        <f>P16/Energy!N16</f>
        <v>10.099850797658672</v>
      </c>
      <c r="Q36" s="152">
        <v>167</v>
      </c>
      <c r="R36" s="162">
        <f>R16/Energy!P16</f>
        <v>12.158956109134046</v>
      </c>
      <c r="S36" s="152" t="s">
        <v>204</v>
      </c>
      <c r="T36" s="152">
        <v>217</v>
      </c>
      <c r="U36" s="162">
        <f>U16/Energy!S16</f>
        <v>11.616161616161616</v>
      </c>
      <c r="V36" s="152">
        <v>164</v>
      </c>
      <c r="W36" s="162">
        <f>W16/Energy!U16</f>
        <v>15.54054054054054</v>
      </c>
      <c r="X36" s="152"/>
      <c r="Y36" s="152"/>
      <c r="Z36" s="152"/>
      <c r="AA36" s="152"/>
      <c r="AB36" s="152"/>
      <c r="AC36" s="36" t="s">
        <v>24</v>
      </c>
      <c r="AD36" s="3">
        <v>85</v>
      </c>
      <c r="AE36" s="37">
        <f>AE16/Energy!AC16</f>
        <v>8.0327727255901173</v>
      </c>
      <c r="AF36" s="3">
        <v>187</v>
      </c>
      <c r="AG36" s="37">
        <f>AG16/Energy!AE16</f>
        <v>10.861788617886178</v>
      </c>
      <c r="AH36" s="158"/>
      <c r="AI36" s="159"/>
      <c r="AJ36" s="167"/>
      <c r="AK36" s="159"/>
      <c r="AL36" s="167"/>
      <c r="AM36" s="152"/>
      <c r="AN36" s="152"/>
      <c r="AO36" s="162"/>
    </row>
    <row r="37" spans="1:45" x14ac:dyDescent="0.3">
      <c r="I37" s="152" t="s">
        <v>183</v>
      </c>
      <c r="J37" s="152">
        <v>204</v>
      </c>
      <c r="K37" s="152">
        <v>13</v>
      </c>
      <c r="L37" s="152">
        <v>247</v>
      </c>
      <c r="M37" s="152">
        <v>16</v>
      </c>
      <c r="N37" s="152"/>
      <c r="O37" s="152"/>
      <c r="P37" s="162"/>
      <c r="Q37" s="152"/>
      <c r="R37" s="162"/>
      <c r="S37" s="152"/>
      <c r="T37" s="152"/>
      <c r="U37" s="162"/>
      <c r="V37" s="152"/>
      <c r="W37" s="162"/>
      <c r="X37" s="152" t="s">
        <v>193</v>
      </c>
      <c r="Y37" s="152">
        <v>169</v>
      </c>
      <c r="Z37" s="152">
        <v>12.8</v>
      </c>
      <c r="AA37" s="152">
        <v>198</v>
      </c>
      <c r="AB37" s="152">
        <v>15.3</v>
      </c>
      <c r="AC37" s="36" t="s">
        <v>25</v>
      </c>
      <c r="AD37" s="3">
        <v>83</v>
      </c>
      <c r="AE37" s="37">
        <f>AE17/Energy!AC17</f>
        <v>7.1481738148404821</v>
      </c>
      <c r="AF37" s="3">
        <v>194</v>
      </c>
      <c r="AG37" s="37">
        <f>AG17/Energy!AE17</f>
        <v>11.307611565253348</v>
      </c>
      <c r="AM37" s="152" t="s">
        <v>210</v>
      </c>
      <c r="AN37" s="152">
        <v>300</v>
      </c>
      <c r="AO37" s="162">
        <f>AO17/Energy!AM17</f>
        <v>7.9874589429680496</v>
      </c>
    </row>
    <row r="38" spans="1:45" x14ac:dyDescent="0.3">
      <c r="I38" s="152"/>
      <c r="J38" s="152"/>
      <c r="K38" s="152"/>
      <c r="L38" s="152"/>
      <c r="M38" s="152"/>
      <c r="N38" s="152"/>
      <c r="O38" s="152"/>
      <c r="P38" s="162"/>
      <c r="Q38" s="152"/>
      <c r="R38" s="162"/>
      <c r="S38" s="3"/>
      <c r="T38" s="3"/>
      <c r="U38" s="37"/>
      <c r="V38" s="3"/>
      <c r="W38" s="37"/>
      <c r="X38" s="152"/>
      <c r="Y38" s="152"/>
      <c r="Z38" s="152"/>
      <c r="AA38" s="152"/>
      <c r="AB38" s="152"/>
      <c r="AC38" s="36" t="s">
        <v>26</v>
      </c>
      <c r="AD38" s="3">
        <v>74</v>
      </c>
      <c r="AE38" s="37">
        <f>AE18/Energy!AC18</f>
        <v>7.095478449301023</v>
      </c>
      <c r="AF38" s="3">
        <v>147</v>
      </c>
      <c r="AG38" s="37">
        <f>AG18/Energy!AE18</f>
        <v>11.613857279399831</v>
      </c>
      <c r="AM38" s="152"/>
      <c r="AN38" s="152"/>
      <c r="AO38" s="162"/>
    </row>
    <row r="39" spans="1:45" x14ac:dyDescent="0.3">
      <c r="A39" s="53" t="s">
        <v>34</v>
      </c>
      <c r="B39" s="53"/>
      <c r="C39" s="16"/>
      <c r="D39" s="16"/>
      <c r="E39" s="16"/>
      <c r="F39" s="16"/>
      <c r="G39" s="16"/>
      <c r="H39" s="16"/>
      <c r="I39" s="56"/>
      <c r="J39" s="56"/>
      <c r="K39" s="56">
        <v>11</v>
      </c>
      <c r="L39" s="56"/>
      <c r="M39" s="56">
        <v>15</v>
      </c>
      <c r="N39" s="56"/>
      <c r="O39" s="59">
        <v>632</v>
      </c>
      <c r="P39" s="57">
        <f>P19/Energy!N19</f>
        <v>10.352799276309177</v>
      </c>
      <c r="Q39" s="59">
        <v>680</v>
      </c>
      <c r="R39" s="57">
        <f>R19/Energy!P19</f>
        <v>13.632069105142394</v>
      </c>
      <c r="S39" s="56"/>
      <c r="T39" s="56"/>
      <c r="U39" s="57"/>
      <c r="V39" s="56"/>
      <c r="W39" s="57"/>
      <c r="X39" s="56"/>
      <c r="Y39" s="56">
        <v>792</v>
      </c>
      <c r="Z39" s="56">
        <v>10.199999999999999</v>
      </c>
      <c r="AA39" s="56">
        <v>1005</v>
      </c>
      <c r="AB39" s="56">
        <v>13.2</v>
      </c>
      <c r="AC39" s="56"/>
      <c r="AD39" s="56">
        <f>SUM(AD28:AD38)</f>
        <v>907</v>
      </c>
      <c r="AE39" s="57">
        <f>(AD28*AE28+AD29*AE29+AD30*AE30+AD31*AE31+AD32*AE32+AD33*AE33+AD34*AE34+AD35*AE35+AD36*AE36+AD37*AE37+AD38*AE38)/SUM(AD28:AD38)</f>
        <v>8.1997892436311002</v>
      </c>
      <c r="AF39" s="56">
        <f>SUM(AF28:AF38)</f>
        <v>1806</v>
      </c>
      <c r="AG39" s="57">
        <f>(AF28*AG28+AF29*AG29+AF30*AG30+AF31*AG31+AF32*AG32+AF33*AG33+AF34*AG34+AF35*AG35+AF36*AG36+AF37*AG37+AF38*AG38)/SUM(AF28:AF38)</f>
        <v>11.410819443423506</v>
      </c>
      <c r="AH39" s="16"/>
      <c r="AI39" s="16"/>
      <c r="AJ39" s="28"/>
      <c r="AK39" s="16"/>
      <c r="AL39" s="16"/>
      <c r="AM39" s="56"/>
      <c r="AN39" s="56">
        <v>1044</v>
      </c>
      <c r="AO39" s="57">
        <f>AO19/Energy!AM19</f>
        <v>7.3876036665211702</v>
      </c>
      <c r="AP39" s="16">
        <v>1469</v>
      </c>
      <c r="AQ39" s="28">
        <f>AQ19/Energy!AO19</f>
        <v>9.788926277148974</v>
      </c>
      <c r="AR39" s="12"/>
      <c r="AS39" s="8"/>
    </row>
    <row r="40" spans="1:45" s="12" customFormat="1" x14ac:dyDescent="0.3">
      <c r="M40" s="8"/>
      <c r="P40" s="8"/>
      <c r="Q40" s="8"/>
      <c r="R40" s="8"/>
      <c r="U40" s="8"/>
      <c r="V40" s="43"/>
      <c r="W40" s="8"/>
      <c r="Z40" s="8"/>
      <c r="AB40" s="8"/>
      <c r="AJ40" s="8"/>
      <c r="AL40" s="8"/>
      <c r="AS40" s="8"/>
    </row>
    <row r="41" spans="1:45" x14ac:dyDescent="0.3">
      <c r="AR41" s="12"/>
      <c r="AS41" s="8"/>
    </row>
    <row r="42" spans="1:45" x14ac:dyDescent="0.3">
      <c r="A42" s="2" t="s">
        <v>59</v>
      </c>
      <c r="B42" s="3"/>
      <c r="C42" s="3"/>
      <c r="D42" s="152" t="s">
        <v>1</v>
      </c>
      <c r="E42" s="152"/>
      <c r="F42" s="152"/>
      <c r="G42" s="152"/>
      <c r="H42" s="152"/>
      <c r="I42" s="152" t="s">
        <v>2</v>
      </c>
      <c r="J42" s="152"/>
      <c r="K42" s="152"/>
      <c r="L42" s="152"/>
      <c r="M42" s="152"/>
      <c r="N42" s="152" t="s">
        <v>3</v>
      </c>
      <c r="O42" s="152"/>
      <c r="P42" s="152"/>
      <c r="Q42" s="152"/>
      <c r="R42" s="152"/>
      <c r="S42" s="152" t="s">
        <v>4</v>
      </c>
      <c r="T42" s="152"/>
      <c r="U42" s="152"/>
      <c r="V42" s="152"/>
      <c r="W42" s="152"/>
      <c r="X42" s="152" t="s">
        <v>5</v>
      </c>
      <c r="Y42" s="152"/>
      <c r="Z42" s="152"/>
      <c r="AA42" s="152"/>
      <c r="AB42" s="152"/>
      <c r="AC42" s="152" t="s">
        <v>6</v>
      </c>
      <c r="AD42" s="152"/>
      <c r="AE42" s="152"/>
      <c r="AF42" s="152"/>
      <c r="AG42" s="152"/>
      <c r="AH42" s="152" t="s">
        <v>7</v>
      </c>
      <c r="AI42" s="152"/>
      <c r="AJ42" s="152"/>
      <c r="AK42" s="152"/>
      <c r="AL42" s="152"/>
      <c r="AM42" s="152" t="s">
        <v>8</v>
      </c>
      <c r="AN42" s="152"/>
      <c r="AO42" s="152"/>
      <c r="AP42" s="152"/>
      <c r="AQ42" s="152"/>
    </row>
    <row r="43" spans="1:45" x14ac:dyDescent="0.3">
      <c r="A43" s="3"/>
      <c r="B43" s="3"/>
      <c r="C43" s="3"/>
      <c r="D43" s="3" t="s">
        <v>37</v>
      </c>
      <c r="E43" s="3" t="s">
        <v>11</v>
      </c>
      <c r="F43" s="3" t="s">
        <v>27</v>
      </c>
      <c r="G43" s="3" t="s">
        <v>11</v>
      </c>
      <c r="H43" s="3" t="s">
        <v>28</v>
      </c>
      <c r="I43" s="3" t="s">
        <v>37</v>
      </c>
      <c r="J43" s="3" t="s">
        <v>11</v>
      </c>
      <c r="K43" s="3" t="s">
        <v>27</v>
      </c>
      <c r="L43" s="3" t="s">
        <v>11</v>
      </c>
      <c r="M43" s="3" t="s">
        <v>28</v>
      </c>
      <c r="N43" s="3" t="s">
        <v>37</v>
      </c>
      <c r="O43" s="3" t="s">
        <v>11</v>
      </c>
      <c r="P43" s="3" t="s">
        <v>27</v>
      </c>
      <c r="Q43" s="3" t="s">
        <v>11</v>
      </c>
      <c r="R43" s="3" t="s">
        <v>28</v>
      </c>
      <c r="S43" s="3" t="s">
        <v>37</v>
      </c>
      <c r="T43" s="3" t="s">
        <v>11</v>
      </c>
      <c r="U43" s="3" t="s">
        <v>27</v>
      </c>
      <c r="V43" s="3" t="s">
        <v>11</v>
      </c>
      <c r="W43" s="3" t="s">
        <v>28</v>
      </c>
      <c r="X43" s="3" t="s">
        <v>37</v>
      </c>
      <c r="Y43" s="3" t="s">
        <v>11</v>
      </c>
      <c r="Z43" s="3" t="s">
        <v>27</v>
      </c>
      <c r="AA43" s="3" t="s">
        <v>11</v>
      </c>
      <c r="AB43" s="3" t="s">
        <v>28</v>
      </c>
      <c r="AC43" s="55" t="s">
        <v>37</v>
      </c>
      <c r="AD43" s="55" t="s">
        <v>11</v>
      </c>
      <c r="AE43" s="55" t="s">
        <v>27</v>
      </c>
      <c r="AF43" s="55" t="s">
        <v>11</v>
      </c>
      <c r="AG43" s="55" t="s">
        <v>28</v>
      </c>
      <c r="AH43" s="3" t="s">
        <v>37</v>
      </c>
      <c r="AI43" s="3" t="s">
        <v>11</v>
      </c>
      <c r="AJ43" s="3" t="s">
        <v>27</v>
      </c>
      <c r="AK43" s="3" t="s">
        <v>11</v>
      </c>
      <c r="AL43" s="3" t="s">
        <v>28</v>
      </c>
      <c r="AM43" s="55" t="s">
        <v>37</v>
      </c>
      <c r="AN43" s="55" t="s">
        <v>11</v>
      </c>
      <c r="AO43" s="55" t="s">
        <v>27</v>
      </c>
      <c r="AP43" s="55" t="s">
        <v>11</v>
      </c>
      <c r="AQ43" s="3" t="s">
        <v>28</v>
      </c>
    </row>
    <row r="44" spans="1:45" x14ac:dyDescent="0.3">
      <c r="AC44" s="36" t="s">
        <v>12</v>
      </c>
      <c r="AD44" s="3">
        <v>277</v>
      </c>
      <c r="AE44" s="37">
        <f>AE3/Energy!AC23*1000</f>
        <v>52.616887648290302</v>
      </c>
      <c r="AF44" s="3">
        <v>302</v>
      </c>
      <c r="AG44" s="37">
        <f>AG3/Energy!AE23*1000</f>
        <v>57.595124851367423</v>
      </c>
      <c r="AM44" s="3"/>
      <c r="AN44" s="3" t="s">
        <v>212</v>
      </c>
      <c r="AO44" s="3" t="s">
        <v>211</v>
      </c>
      <c r="AP44" s="3" t="s">
        <v>217</v>
      </c>
    </row>
    <row r="45" spans="1:45" x14ac:dyDescent="0.3">
      <c r="AC45" s="36" t="s">
        <v>13</v>
      </c>
      <c r="AD45" s="3">
        <v>168</v>
      </c>
      <c r="AE45" s="37">
        <f>AE4/Energy!AC24*1000</f>
        <v>44.255040157351253</v>
      </c>
      <c r="AF45" s="3">
        <v>179</v>
      </c>
      <c r="AG45" s="37">
        <f>AG4/Energy!AE24*1000</f>
        <v>53.829457364341081</v>
      </c>
      <c r="AM45" s="39" t="s">
        <v>214</v>
      </c>
      <c r="AN45" s="3">
        <v>1503</v>
      </c>
      <c r="AO45" s="37">
        <f>AO4/Energy!AM24*1000</f>
        <v>33.834310850439884</v>
      </c>
      <c r="AP45" s="162">
        <f>AP4/Energy!AN24*1000</f>
        <v>31.350579447465257</v>
      </c>
      <c r="AQ45" s="5"/>
      <c r="AR45" s="5"/>
    </row>
    <row r="46" spans="1:45" x14ac:dyDescent="0.3">
      <c r="AC46" s="36" t="s">
        <v>14</v>
      </c>
      <c r="AD46" s="3">
        <v>93</v>
      </c>
      <c r="AE46" s="37">
        <f>AE5/Energy!AC25*1000</f>
        <v>39.084842707340329</v>
      </c>
      <c r="AF46" s="3">
        <v>89</v>
      </c>
      <c r="AG46" s="37">
        <f>AG5/Energy!AE25*1000</f>
        <v>52.256976961977898</v>
      </c>
      <c r="AM46" s="40" t="s">
        <v>215</v>
      </c>
      <c r="AN46" s="3">
        <v>1620</v>
      </c>
      <c r="AO46" s="37">
        <f>AO5/Energy!AM25*1000</f>
        <v>31.665487014754717</v>
      </c>
      <c r="AP46" s="162"/>
      <c r="AQ46" s="5"/>
      <c r="AR46" s="5"/>
    </row>
    <row r="47" spans="1:45" x14ac:dyDescent="0.3">
      <c r="AC47" s="36" t="s">
        <v>15</v>
      </c>
      <c r="AD47" s="3">
        <v>80</v>
      </c>
      <c r="AE47" s="37">
        <f>AE6/Energy!AC26*1000</f>
        <v>44.515812480485302</v>
      </c>
      <c r="AF47" s="3">
        <v>117</v>
      </c>
      <c r="AG47" s="37">
        <f>AG6/Energy!AE26*1000</f>
        <v>51.772507013516957</v>
      </c>
      <c r="AM47" s="3" t="s">
        <v>216</v>
      </c>
      <c r="AN47" s="3">
        <v>1500</v>
      </c>
      <c r="AO47" s="37">
        <f>AO6/Energy!AM26*1000</f>
        <v>28.976758225173558</v>
      </c>
      <c r="AP47" s="162"/>
      <c r="AQ47" s="8"/>
      <c r="AR47" s="8"/>
    </row>
    <row r="48" spans="1:45" x14ac:dyDescent="0.3">
      <c r="R48" s="5"/>
      <c r="AC48" s="4"/>
      <c r="AE48" s="5"/>
      <c r="AG48" s="5"/>
      <c r="AM48" s="3"/>
      <c r="AN48" s="3" t="s">
        <v>212</v>
      </c>
      <c r="AO48" s="3" t="s">
        <v>211</v>
      </c>
      <c r="AP48" s="3"/>
    </row>
    <row r="49" spans="1:45" x14ac:dyDescent="0.3">
      <c r="I49" s="3" t="s">
        <v>16</v>
      </c>
      <c r="J49" s="3">
        <v>47</v>
      </c>
      <c r="K49" s="37">
        <f>K8/Energy!I28*1000</f>
        <v>38.801383019592784</v>
      </c>
      <c r="L49" s="3">
        <v>52</v>
      </c>
      <c r="M49" s="37">
        <f>M8/Energy!K28*1000</f>
        <v>77.384523095380928</v>
      </c>
      <c r="N49" s="152" t="s">
        <v>191</v>
      </c>
      <c r="O49" s="152">
        <v>131</v>
      </c>
      <c r="P49" s="162">
        <f>P8/Energy!N28*1000</f>
        <v>47.058823529411761</v>
      </c>
      <c r="Q49" s="152">
        <v>119</v>
      </c>
      <c r="R49" s="162">
        <f>R8/Energy!P28*1000</f>
        <v>63.852242744063325</v>
      </c>
      <c r="X49" s="152" t="s">
        <v>191</v>
      </c>
      <c r="Y49" s="152">
        <v>132</v>
      </c>
      <c r="Z49" s="162">
        <f>Z8/Energy!X28*1000</f>
        <v>34.728406055209263</v>
      </c>
      <c r="AA49" s="152">
        <v>202</v>
      </c>
      <c r="AB49" s="162">
        <f>AB8/Energy!Z28*1000</f>
        <v>45.629466739967015</v>
      </c>
      <c r="AC49" s="36" t="s">
        <v>16</v>
      </c>
      <c r="AD49" s="3">
        <v>135</v>
      </c>
      <c r="AE49" s="37">
        <f>AE8/Energy!AC28*1000</f>
        <v>34.952708512467751</v>
      </c>
      <c r="AF49" s="3">
        <v>192</v>
      </c>
      <c r="AG49" s="42">
        <f>AG8/Energy!AE28*1000</f>
        <v>48.867552929591334</v>
      </c>
      <c r="AH49" s="152" t="s">
        <v>207</v>
      </c>
      <c r="AI49" s="159">
        <v>164</v>
      </c>
      <c r="AJ49" s="167">
        <f>AJ8/Energy!AH28*1000</f>
        <v>42.993753373949254</v>
      </c>
      <c r="AK49" s="159">
        <v>160</v>
      </c>
      <c r="AL49" s="167">
        <f>AL8/Energy!AJ28*1000</f>
        <v>67.79661016949153</v>
      </c>
      <c r="AM49" s="152" t="s">
        <v>207</v>
      </c>
      <c r="AN49" s="152">
        <v>772</v>
      </c>
      <c r="AO49" s="162">
        <f>AO8/Energy!AM28*1000</f>
        <v>35.537190082644621</v>
      </c>
    </row>
    <row r="50" spans="1:45" x14ac:dyDescent="0.3">
      <c r="I50" s="152" t="s">
        <v>181</v>
      </c>
      <c r="J50" s="152">
        <v>221</v>
      </c>
      <c r="K50" s="162">
        <f>K9/Energy!I29*1000</f>
        <v>40.265670402656703</v>
      </c>
      <c r="L50" s="152">
        <v>259</v>
      </c>
      <c r="M50" s="162">
        <f>M9/Energy!K29*1000</f>
        <v>58.504875406283858</v>
      </c>
      <c r="N50" s="152"/>
      <c r="O50" s="152"/>
      <c r="P50" s="162"/>
      <c r="Q50" s="152"/>
      <c r="R50" s="162"/>
      <c r="X50" s="152"/>
      <c r="Y50" s="152"/>
      <c r="Z50" s="162"/>
      <c r="AA50" s="152"/>
      <c r="AB50" s="162"/>
      <c r="AC50" s="36" t="s">
        <v>17</v>
      </c>
      <c r="AD50" s="3">
        <v>77</v>
      </c>
      <c r="AE50" s="37">
        <f>AE9/Energy!AC29*1000</f>
        <v>35.747222344209746</v>
      </c>
      <c r="AF50" s="3">
        <v>137</v>
      </c>
      <c r="AG50" s="42">
        <f>AG9/Energy!AE29*1000</f>
        <v>45.602068320589687</v>
      </c>
      <c r="AH50" s="152"/>
      <c r="AI50" s="159"/>
      <c r="AJ50" s="167"/>
      <c r="AK50" s="159"/>
      <c r="AL50" s="167"/>
      <c r="AM50" s="152"/>
      <c r="AN50" s="152"/>
      <c r="AO50" s="162"/>
    </row>
    <row r="51" spans="1:45" x14ac:dyDescent="0.3">
      <c r="I51" s="152"/>
      <c r="J51" s="152"/>
      <c r="K51" s="162"/>
      <c r="L51" s="152"/>
      <c r="M51" s="162"/>
      <c r="N51" s="152" t="s">
        <v>248</v>
      </c>
      <c r="O51" s="152">
        <v>350</v>
      </c>
      <c r="P51" s="162">
        <f>P10/Energy!N30*1000</f>
        <v>42.464612822647794</v>
      </c>
      <c r="Q51" s="152">
        <v>394</v>
      </c>
      <c r="R51" s="162">
        <f>R10/Energy!P30*1000</f>
        <v>57.381615598885794</v>
      </c>
      <c r="X51" s="152" t="s">
        <v>192</v>
      </c>
      <c r="Y51" s="152">
        <v>183</v>
      </c>
      <c r="Z51" s="162">
        <f>Z10/Energy!X30*1000</f>
        <v>37.131882202304737</v>
      </c>
      <c r="AA51" s="152">
        <v>247</v>
      </c>
      <c r="AB51" s="162">
        <f>AB10/Energy!Z30*1000</f>
        <v>49.450549450549445</v>
      </c>
      <c r="AC51" s="36" t="s">
        <v>18</v>
      </c>
      <c r="AD51" s="3">
        <v>85</v>
      </c>
      <c r="AE51" s="37">
        <f>AE10/Energy!AC30*1000</f>
        <v>44.939999028324344</v>
      </c>
      <c r="AF51" s="3">
        <v>158</v>
      </c>
      <c r="AG51" s="42">
        <f>AG10/Energy!AE30*1000</f>
        <v>43.757094211123722</v>
      </c>
      <c r="AH51" s="152"/>
      <c r="AI51" s="159"/>
      <c r="AJ51" s="167"/>
      <c r="AK51" s="159"/>
      <c r="AL51" s="167"/>
      <c r="AM51" s="152"/>
      <c r="AN51" s="152"/>
      <c r="AO51" s="162"/>
    </row>
    <row r="52" spans="1:45" x14ac:dyDescent="0.3">
      <c r="I52" s="152"/>
      <c r="J52" s="152"/>
      <c r="K52" s="162"/>
      <c r="L52" s="152"/>
      <c r="M52" s="162"/>
      <c r="N52" s="152"/>
      <c r="O52" s="152"/>
      <c r="P52" s="162"/>
      <c r="Q52" s="152"/>
      <c r="R52" s="162"/>
      <c r="X52" s="152"/>
      <c r="Y52" s="152"/>
      <c r="Z52" s="162"/>
      <c r="AA52" s="152"/>
      <c r="AB52" s="162"/>
      <c r="AC52" s="36" t="s">
        <v>19</v>
      </c>
      <c r="AD52" s="3">
        <v>84</v>
      </c>
      <c r="AE52" s="37">
        <f>AE11/Energy!AC31*1000</f>
        <v>30.756405756405758</v>
      </c>
      <c r="AF52" s="3">
        <v>160</v>
      </c>
      <c r="AG52" s="42">
        <f>AG11/Energy!AE31*1000</f>
        <v>44.269779806969886</v>
      </c>
      <c r="AH52" s="152" t="s">
        <v>208</v>
      </c>
      <c r="AI52" s="159">
        <v>157</v>
      </c>
      <c r="AJ52" s="167">
        <f>AJ11/Energy!AH31*1000</f>
        <v>49.767441860465119</v>
      </c>
      <c r="AK52" s="159">
        <v>181</v>
      </c>
      <c r="AL52" s="167">
        <f>AL11/Energy!AJ31*1000</f>
        <v>72.63146458061712</v>
      </c>
      <c r="AM52" s="158" t="s">
        <v>208</v>
      </c>
      <c r="AN52" s="152">
        <v>692</v>
      </c>
      <c r="AO52" s="162">
        <f>AO11/Energy!AM31*1000</f>
        <v>36.927223719676547</v>
      </c>
    </row>
    <row r="53" spans="1:45" x14ac:dyDescent="0.3">
      <c r="I53" s="152"/>
      <c r="J53" s="152"/>
      <c r="K53" s="162"/>
      <c r="L53" s="152"/>
      <c r="M53" s="162"/>
      <c r="N53" s="152"/>
      <c r="O53" s="152"/>
      <c r="P53" s="162"/>
      <c r="Q53" s="152"/>
      <c r="R53" s="162"/>
      <c r="X53" s="152"/>
      <c r="Y53" s="152"/>
      <c r="Z53" s="162"/>
      <c r="AA53" s="152"/>
      <c r="AB53" s="162"/>
      <c r="AC53" s="36" t="s">
        <v>20</v>
      </c>
      <c r="AD53" s="3">
        <v>69</v>
      </c>
      <c r="AE53" s="37">
        <f>AE12/Energy!AC32*1000</f>
        <v>35.916370960007676</v>
      </c>
      <c r="AF53" s="3">
        <v>167</v>
      </c>
      <c r="AG53" s="42">
        <f>AG12/Energy!AE32*1000</f>
        <v>46.120633259191422</v>
      </c>
      <c r="AH53" s="152"/>
      <c r="AI53" s="159"/>
      <c r="AJ53" s="167"/>
      <c r="AK53" s="159"/>
      <c r="AL53" s="167"/>
      <c r="AM53" s="158"/>
      <c r="AN53" s="152"/>
      <c r="AO53" s="162"/>
    </row>
    <row r="54" spans="1:45" x14ac:dyDescent="0.3">
      <c r="I54" s="152" t="s">
        <v>182</v>
      </c>
      <c r="J54" s="152">
        <v>308</v>
      </c>
      <c r="K54" s="162">
        <f>K13/Energy!I33*1000</f>
        <v>45.955882352941181</v>
      </c>
      <c r="L54" s="152">
        <v>317</v>
      </c>
      <c r="M54" s="162">
        <f>M13/Energy!K33*1000</f>
        <v>62.289562289562291</v>
      </c>
      <c r="N54" s="152"/>
      <c r="O54" s="152"/>
      <c r="P54" s="162"/>
      <c r="Q54" s="152"/>
      <c r="R54" s="162"/>
      <c r="X54" s="152" t="s">
        <v>182</v>
      </c>
      <c r="Y54" s="152">
        <v>308</v>
      </c>
      <c r="Z54" s="162">
        <f>Z13/Energy!X33*1000</f>
        <v>41.703637976929897</v>
      </c>
      <c r="AA54" s="152">
        <v>358</v>
      </c>
      <c r="AB54" s="162">
        <f>AB13/Energy!Z33*1000</f>
        <v>57.549857549857549</v>
      </c>
      <c r="AC54" s="36" t="s">
        <v>21</v>
      </c>
      <c r="AD54" s="3">
        <v>67</v>
      </c>
      <c r="AE54" s="37">
        <f>AE13/Energy!AC33*1000</f>
        <v>33.225322822459738</v>
      </c>
      <c r="AF54" s="3">
        <v>168</v>
      </c>
      <c r="AG54" s="42">
        <f>AG13/Energy!AE33*1000</f>
        <v>50.658425154528352</v>
      </c>
      <c r="AH54" s="152"/>
      <c r="AI54" s="159"/>
      <c r="AJ54" s="167"/>
      <c r="AK54" s="159"/>
      <c r="AL54" s="167"/>
      <c r="AM54" s="158"/>
      <c r="AN54" s="152"/>
      <c r="AO54" s="162"/>
    </row>
    <row r="55" spans="1:45" x14ac:dyDescent="0.3">
      <c r="I55" s="152"/>
      <c r="J55" s="152"/>
      <c r="K55" s="162"/>
      <c r="L55" s="152"/>
      <c r="M55" s="162"/>
      <c r="N55" s="152"/>
      <c r="O55" s="152"/>
      <c r="P55" s="162"/>
      <c r="Q55" s="152"/>
      <c r="R55" s="162"/>
      <c r="X55" s="152"/>
      <c r="Y55" s="152"/>
      <c r="Z55" s="162"/>
      <c r="AA55" s="152"/>
      <c r="AB55" s="162"/>
      <c r="AC55" s="36" t="s">
        <v>22</v>
      </c>
      <c r="AD55" s="3">
        <v>73</v>
      </c>
      <c r="AE55" s="37">
        <f>AE14/Energy!AC34*1000</f>
        <v>39.156626506024097</v>
      </c>
      <c r="AF55" s="3">
        <v>136</v>
      </c>
      <c r="AG55" s="42">
        <f>AG14/Energy!AE34*1000</f>
        <v>50.637958532695379</v>
      </c>
      <c r="AH55" s="158" t="s">
        <v>209</v>
      </c>
      <c r="AI55" s="159">
        <v>149</v>
      </c>
      <c r="AJ55" s="167">
        <f>AJ14/Energy!AH34*1000</f>
        <v>52.580502867225412</v>
      </c>
      <c r="AK55" s="159">
        <v>200</v>
      </c>
      <c r="AL55" s="167">
        <f>AL14/Energy!AJ34*1000</f>
        <v>80.974518919555109</v>
      </c>
      <c r="AM55" s="152" t="s">
        <v>209</v>
      </c>
      <c r="AN55" s="152">
        <v>749</v>
      </c>
      <c r="AO55" s="162">
        <f>AO14/Energy!AM34*1000</f>
        <v>36.358479863868396</v>
      </c>
    </row>
    <row r="56" spans="1:45" x14ac:dyDescent="0.3">
      <c r="I56" s="152"/>
      <c r="J56" s="152"/>
      <c r="K56" s="162"/>
      <c r="L56" s="152"/>
      <c r="M56" s="162"/>
      <c r="N56" s="152"/>
      <c r="O56" s="152"/>
      <c r="P56" s="162"/>
      <c r="Q56" s="152"/>
      <c r="R56" s="162"/>
      <c r="X56" s="152"/>
      <c r="Y56" s="152"/>
      <c r="Z56" s="162"/>
      <c r="AA56" s="152"/>
      <c r="AB56" s="162"/>
      <c r="AC56" s="36" t="s">
        <v>23</v>
      </c>
      <c r="AD56" s="3">
        <v>75</v>
      </c>
      <c r="AE56" s="37">
        <f>AE15/Energy!AC35*1000</f>
        <v>28.036432096880887</v>
      </c>
      <c r="AF56" s="3">
        <v>160</v>
      </c>
      <c r="AG56" s="42">
        <f>AG15/Energy!AE35*1000</f>
        <v>52.946533107844409</v>
      </c>
      <c r="AH56" s="158"/>
      <c r="AI56" s="159"/>
      <c r="AJ56" s="167"/>
      <c r="AK56" s="159"/>
      <c r="AL56" s="167"/>
      <c r="AM56" s="152"/>
      <c r="AN56" s="152"/>
      <c r="AO56" s="162"/>
    </row>
    <row r="57" spans="1:45" x14ac:dyDescent="0.3">
      <c r="I57" s="152"/>
      <c r="J57" s="152"/>
      <c r="K57" s="162"/>
      <c r="L57" s="152"/>
      <c r="M57" s="162"/>
      <c r="N57" s="152" t="s">
        <v>249</v>
      </c>
      <c r="O57" s="152">
        <v>151</v>
      </c>
      <c r="P57" s="162">
        <f>P16/Energy!N36*1000</f>
        <v>42.287361845266702</v>
      </c>
      <c r="Q57" s="152">
        <v>167</v>
      </c>
      <c r="R57" s="162">
        <f>R16/Energy!P36*1000</f>
        <v>50.931677018633543</v>
      </c>
      <c r="X57" s="152"/>
      <c r="Y57" s="152"/>
      <c r="Z57" s="162"/>
      <c r="AA57" s="152"/>
      <c r="AB57" s="162"/>
      <c r="AC57" s="36" t="s">
        <v>24</v>
      </c>
      <c r="AD57" s="3">
        <v>85</v>
      </c>
      <c r="AE57" s="37">
        <f>AE16/Energy!AC36*1000</f>
        <v>33.534229639932001</v>
      </c>
      <c r="AF57" s="3">
        <v>187</v>
      </c>
      <c r="AG57" s="42">
        <f>AG16/Energy!AE36*1000</f>
        <v>45.315785903263013</v>
      </c>
      <c r="AH57" s="158"/>
      <c r="AI57" s="159"/>
      <c r="AJ57" s="167"/>
      <c r="AK57" s="159"/>
      <c r="AL57" s="167"/>
      <c r="AM57" s="152"/>
      <c r="AN57" s="152"/>
      <c r="AO57" s="162"/>
    </row>
    <row r="58" spans="1:45" x14ac:dyDescent="0.3">
      <c r="I58" s="152" t="s">
        <v>183</v>
      </c>
      <c r="J58" s="152">
        <v>204</v>
      </c>
      <c r="K58" s="162">
        <f>K17/Energy!I37*1000</f>
        <v>49.842602308499472</v>
      </c>
      <c r="L58" s="152">
        <v>247</v>
      </c>
      <c r="M58" s="162">
        <f>M17/Energy!K37*1000</f>
        <v>65.573770491803288</v>
      </c>
      <c r="N58" s="152"/>
      <c r="O58" s="152"/>
      <c r="P58" s="162"/>
      <c r="Q58" s="152"/>
      <c r="R58" s="162"/>
      <c r="X58" s="152" t="s">
        <v>193</v>
      </c>
      <c r="Y58" s="152">
        <v>169</v>
      </c>
      <c r="Z58" s="162">
        <f>Z17/Energy!X37*1000</f>
        <v>52.808449351896307</v>
      </c>
      <c r="AA58" s="152">
        <v>198</v>
      </c>
      <c r="AB58" s="162">
        <f>AB17/Energy!Z37*1000</f>
        <v>63.417498532002348</v>
      </c>
      <c r="AC58" s="36" t="s">
        <v>25</v>
      </c>
      <c r="AD58" s="3">
        <v>83</v>
      </c>
      <c r="AE58" s="37">
        <f>AE17/Energy!AC37*1000</f>
        <v>29.862749303023804</v>
      </c>
      <c r="AF58" s="3">
        <v>194</v>
      </c>
      <c r="AG58" s="37">
        <f>AG17/Energy!AE37*1000</f>
        <v>47.120418848167532</v>
      </c>
      <c r="AM58" s="152" t="s">
        <v>210</v>
      </c>
      <c r="AN58" s="152">
        <v>300</v>
      </c>
      <c r="AO58" s="162">
        <f>AO17/Energy!AM37*1000</f>
        <v>33.4375</v>
      </c>
    </row>
    <row r="59" spans="1:45" x14ac:dyDescent="0.3">
      <c r="I59" s="152"/>
      <c r="J59" s="152"/>
      <c r="K59" s="162"/>
      <c r="L59" s="152"/>
      <c r="M59" s="162"/>
      <c r="N59" s="152"/>
      <c r="O59" s="152"/>
      <c r="P59" s="162"/>
      <c r="Q59" s="152"/>
      <c r="R59" s="162"/>
      <c r="X59" s="152"/>
      <c r="Y59" s="152"/>
      <c r="Z59" s="162"/>
      <c r="AA59" s="152"/>
      <c r="AB59" s="162"/>
      <c r="AC59" s="36" t="s">
        <v>26</v>
      </c>
      <c r="AD59" s="3">
        <v>74</v>
      </c>
      <c r="AE59" s="37">
        <f>AE18/Energy!AC38*1000</f>
        <v>29.599823613714037</v>
      </c>
      <c r="AF59" s="3">
        <v>147</v>
      </c>
      <c r="AG59" s="37">
        <f>AG18/Energy!AE38*1000</f>
        <v>48.406494287432352</v>
      </c>
      <c r="AM59" s="152"/>
      <c r="AN59" s="152"/>
      <c r="AO59" s="162"/>
    </row>
    <row r="60" spans="1:45" x14ac:dyDescent="0.3">
      <c r="A60" s="53" t="s">
        <v>34</v>
      </c>
      <c r="B60" s="53"/>
      <c r="C60" s="16"/>
      <c r="D60" s="16"/>
      <c r="E60" s="16"/>
      <c r="F60" s="16"/>
      <c r="G60" s="16"/>
      <c r="H60" s="51"/>
      <c r="I60" s="16"/>
      <c r="J60" s="16">
        <v>780</v>
      </c>
      <c r="K60" s="28">
        <f>(J49*K49+J50*K50+J54*K54+J58*K58)/SUM(J49:J59)</f>
        <v>44.929077944292011</v>
      </c>
      <c r="L60" s="16">
        <v>875</v>
      </c>
      <c r="M60" s="28">
        <f>(L49*M49+L50*M50+L54*M54+L58*M58)/SUM(L49:L59)</f>
        <v>62.993451986804551</v>
      </c>
      <c r="N60" s="16"/>
      <c r="O60" s="27">
        <v>632</v>
      </c>
      <c r="P60" s="28">
        <f>P19/Energy!N39*1000</f>
        <v>43.38668913226622</v>
      </c>
      <c r="Q60" s="27">
        <v>680</v>
      </c>
      <c r="R60" s="28">
        <f>R19/Energy!P39*1000</f>
        <v>57.159026598754949</v>
      </c>
      <c r="S60" s="64"/>
      <c r="T60" s="16"/>
      <c r="U60" s="16"/>
      <c r="V60" s="16"/>
      <c r="W60" s="51"/>
      <c r="X60" s="16"/>
      <c r="Y60" s="16">
        <v>792</v>
      </c>
      <c r="Z60" s="16"/>
      <c r="AA60" s="16">
        <v>1005</v>
      </c>
      <c r="AB60" s="16"/>
      <c r="AC60" s="16"/>
      <c r="AD60" s="16">
        <f>SUM(AD49:AD59)</f>
        <v>907</v>
      </c>
      <c r="AE60" s="28">
        <f>(AD49*AE49+AD50*AE50+AD51*AE51+AD52*AE52+AD53*AE53+AD54*AE54+AD55*AE55+AD56*AE56+AD57*AE57+AD58*AE58+AD59*AE59)/SUM(AD49:AD59)</f>
        <v>34.244197130258144</v>
      </c>
      <c r="AF60" s="16">
        <f>SUM(AF49:AF59)</f>
        <v>1806</v>
      </c>
      <c r="AG60" s="28">
        <f>(AF49*AG49+AF50*AG50+AF51*AG51+AF52*AG52+AF53*AG53+AF54*AG54+AF55*AG55+AF56*AG56+AF57*AG57+AF58*AG58+AF59*AG59)/SUM(AF49:AF59)</f>
        <v>47.579720872386332</v>
      </c>
      <c r="AH60" s="64"/>
      <c r="AI60" s="16"/>
      <c r="AJ60" s="28"/>
      <c r="AK60" s="16"/>
      <c r="AL60" s="16"/>
      <c r="AM60" s="56"/>
      <c r="AN60" s="56">
        <v>1044</v>
      </c>
      <c r="AO60" s="57">
        <f>AO19/Energy!AM39*1000</f>
        <v>30.941499085923216</v>
      </c>
      <c r="AP60" s="16">
        <v>1469</v>
      </c>
      <c r="AQ60" s="28">
        <f>AQ19/Energy!AO39*1000</f>
        <v>40.999359385009605</v>
      </c>
      <c r="AR60" t="s">
        <v>213</v>
      </c>
      <c r="AS60" s="5"/>
    </row>
    <row r="61" spans="1:45" s="12" customFormat="1" x14ac:dyDescent="0.3">
      <c r="P61" s="8"/>
      <c r="Q61" s="8"/>
      <c r="R61" s="8"/>
      <c r="Z61" s="8"/>
      <c r="AB61" s="8"/>
      <c r="AJ61" s="8"/>
      <c r="AL61" s="8"/>
      <c r="AS61" s="8"/>
    </row>
    <row r="62" spans="1:45" x14ac:dyDescent="0.3">
      <c r="AR62" s="12"/>
      <c r="AS62" s="8"/>
    </row>
    <row r="64" spans="1:45" x14ac:dyDescent="0.3">
      <c r="A64" s="2" t="s">
        <v>237</v>
      </c>
      <c r="B64" s="3"/>
      <c r="C64" s="3"/>
      <c r="D64" s="152" t="s">
        <v>1</v>
      </c>
      <c r="E64" s="152"/>
      <c r="F64" s="152"/>
      <c r="G64" s="152"/>
      <c r="H64" s="152"/>
      <c r="I64" s="152" t="s">
        <v>2</v>
      </c>
      <c r="J64" s="152"/>
      <c r="K64" s="152"/>
      <c r="L64" s="152"/>
      <c r="M64" s="152"/>
      <c r="N64" s="152" t="s">
        <v>3</v>
      </c>
      <c r="O64" s="152"/>
      <c r="P64" s="152"/>
      <c r="Q64" s="152"/>
      <c r="R64" s="152"/>
      <c r="S64" s="152" t="s">
        <v>4</v>
      </c>
      <c r="T64" s="152"/>
      <c r="U64" s="152"/>
      <c r="V64" s="152"/>
      <c r="W64" s="152"/>
      <c r="X64" s="152" t="s">
        <v>5</v>
      </c>
      <c r="Y64" s="152"/>
      <c r="Z64" s="152"/>
      <c r="AA64" s="152"/>
      <c r="AB64" s="152"/>
      <c r="AC64" s="152" t="s">
        <v>6</v>
      </c>
      <c r="AD64" s="152"/>
      <c r="AE64" s="152"/>
      <c r="AF64" s="152"/>
      <c r="AG64" s="152"/>
      <c r="AH64" s="152" t="s">
        <v>7</v>
      </c>
      <c r="AI64" s="152"/>
      <c r="AJ64" s="152"/>
      <c r="AK64" s="152"/>
      <c r="AL64" s="152"/>
      <c r="AM64" s="163" t="s">
        <v>8</v>
      </c>
      <c r="AN64" s="163"/>
      <c r="AO64" s="163"/>
      <c r="AP64" s="163"/>
      <c r="AQ64" s="163"/>
      <c r="AR64" s="43"/>
      <c r="AS64" s="43"/>
    </row>
    <row r="65" spans="1:45" x14ac:dyDescent="0.3">
      <c r="A65" s="3"/>
      <c r="B65" s="3"/>
      <c r="C65" s="3"/>
      <c r="D65" s="55" t="s">
        <v>37</v>
      </c>
      <c r="E65" s="55" t="s">
        <v>11</v>
      </c>
      <c r="F65" s="55" t="s">
        <v>27</v>
      </c>
      <c r="G65" s="55" t="s">
        <v>11</v>
      </c>
      <c r="H65" s="55" t="s">
        <v>28</v>
      </c>
      <c r="I65" s="3" t="s">
        <v>37</v>
      </c>
      <c r="J65" s="3" t="s">
        <v>11</v>
      </c>
      <c r="K65" s="3" t="s">
        <v>27</v>
      </c>
      <c r="L65" s="3" t="s">
        <v>11</v>
      </c>
      <c r="M65" s="3" t="s">
        <v>28</v>
      </c>
      <c r="N65" s="3" t="s">
        <v>37</v>
      </c>
      <c r="O65" s="3" t="s">
        <v>11</v>
      </c>
      <c r="P65" s="3" t="s">
        <v>27</v>
      </c>
      <c r="Q65" s="3" t="s">
        <v>11</v>
      </c>
      <c r="R65" s="3" t="s">
        <v>28</v>
      </c>
      <c r="S65" s="3" t="s">
        <v>37</v>
      </c>
      <c r="T65" s="3" t="s">
        <v>11</v>
      </c>
      <c r="U65" s="3" t="s">
        <v>27</v>
      </c>
      <c r="V65" s="3" t="s">
        <v>11</v>
      </c>
      <c r="W65" s="3" t="s">
        <v>28</v>
      </c>
      <c r="X65" s="3" t="s">
        <v>37</v>
      </c>
      <c r="Y65" s="3" t="s">
        <v>11</v>
      </c>
      <c r="Z65" s="3" t="s">
        <v>27</v>
      </c>
      <c r="AA65" s="3" t="s">
        <v>11</v>
      </c>
      <c r="AB65" s="3" t="s">
        <v>28</v>
      </c>
      <c r="AC65" s="55" t="s">
        <v>37</v>
      </c>
      <c r="AD65" s="55" t="s">
        <v>11</v>
      </c>
      <c r="AE65" s="55" t="s">
        <v>27</v>
      </c>
      <c r="AF65" s="55" t="s">
        <v>11</v>
      </c>
      <c r="AG65" s="55" t="s">
        <v>28</v>
      </c>
      <c r="AH65" s="3" t="s">
        <v>37</v>
      </c>
      <c r="AI65" s="3" t="s">
        <v>11</v>
      </c>
      <c r="AJ65" s="3" t="s">
        <v>27</v>
      </c>
      <c r="AK65" s="3" t="s">
        <v>11</v>
      </c>
      <c r="AL65" s="3" t="s">
        <v>28</v>
      </c>
      <c r="AM65" s="55" t="s">
        <v>37</v>
      </c>
      <c r="AN65" s="55" t="s">
        <v>11</v>
      </c>
      <c r="AO65" s="55" t="s">
        <v>27</v>
      </c>
      <c r="AP65" s="55" t="s">
        <v>11</v>
      </c>
      <c r="AQ65" s="3" t="s">
        <v>28</v>
      </c>
      <c r="AR65" s="12"/>
      <c r="AS65" s="12"/>
    </row>
    <row r="66" spans="1:45" x14ac:dyDescent="0.3">
      <c r="D66" s="25" t="s">
        <v>222</v>
      </c>
      <c r="E66" s="3">
        <v>66</v>
      </c>
      <c r="F66" s="3">
        <v>130</v>
      </c>
      <c r="G66" s="3">
        <v>64</v>
      </c>
      <c r="H66" s="3">
        <v>132</v>
      </c>
      <c r="AC66" s="36" t="s">
        <v>12</v>
      </c>
      <c r="AD66" s="3">
        <v>277</v>
      </c>
      <c r="AE66" s="50">
        <f>10*AE23</f>
        <v>126.08695652173914</v>
      </c>
      <c r="AF66" s="3">
        <v>302</v>
      </c>
      <c r="AG66" s="50">
        <f>10*AG23</f>
        <v>138.02806867564294</v>
      </c>
      <c r="AM66" s="3"/>
      <c r="AN66" s="3" t="s">
        <v>212</v>
      </c>
      <c r="AO66" s="3" t="s">
        <v>211</v>
      </c>
      <c r="AP66" s="3" t="s">
        <v>217</v>
      </c>
      <c r="AR66" s="12"/>
      <c r="AS66" s="12"/>
    </row>
    <row r="67" spans="1:45" x14ac:dyDescent="0.3">
      <c r="D67" s="26" t="s">
        <v>223</v>
      </c>
      <c r="E67" s="3">
        <v>150</v>
      </c>
      <c r="F67" s="3">
        <v>116</v>
      </c>
      <c r="G67" s="3">
        <v>141</v>
      </c>
      <c r="H67" s="3">
        <v>144</v>
      </c>
      <c r="AC67" s="36" t="s">
        <v>13</v>
      </c>
      <c r="AD67" s="3">
        <v>168</v>
      </c>
      <c r="AE67" s="50">
        <f t="shared" ref="AE67:AG69" si="0">10*AE24</f>
        <v>106.02510569786773</v>
      </c>
      <c r="AF67" s="3">
        <v>179</v>
      </c>
      <c r="AG67" s="50">
        <f t="shared" si="0"/>
        <v>128.97857291449969</v>
      </c>
      <c r="AM67" s="39" t="s">
        <v>214</v>
      </c>
      <c r="AN67" s="3">
        <v>1503</v>
      </c>
      <c r="AO67" s="50">
        <f>10*AO24</f>
        <v>80.864422866321092</v>
      </c>
      <c r="AP67" s="163">
        <f>10*AP24</f>
        <v>74.927802572853764</v>
      </c>
      <c r="AQ67" s="6"/>
      <c r="AR67" s="43"/>
      <c r="AS67" s="12"/>
    </row>
    <row r="68" spans="1:45" x14ac:dyDescent="0.3">
      <c r="D68" s="26" t="s">
        <v>224</v>
      </c>
      <c r="E68" s="3">
        <v>134</v>
      </c>
      <c r="F68" s="3">
        <v>104</v>
      </c>
      <c r="G68" s="3">
        <v>135</v>
      </c>
      <c r="H68" s="3">
        <v>120</v>
      </c>
      <c r="AC68" s="36" t="s">
        <v>14</v>
      </c>
      <c r="AD68" s="3">
        <v>93</v>
      </c>
      <c r="AE68" s="50">
        <f t="shared" si="0"/>
        <v>93.584814992791934</v>
      </c>
      <c r="AF68" s="3">
        <v>89</v>
      </c>
      <c r="AG68" s="50">
        <f t="shared" si="0"/>
        <v>125.08032338568675</v>
      </c>
      <c r="AM68" s="40" t="s">
        <v>215</v>
      </c>
      <c r="AN68" s="3">
        <v>1620</v>
      </c>
      <c r="AO68" s="50">
        <f t="shared" ref="AO68:AO69" si="1">10*AO25</f>
        <v>75.683835202873283</v>
      </c>
      <c r="AP68" s="163"/>
      <c r="AQ68" s="6"/>
      <c r="AR68" s="43"/>
      <c r="AS68" s="12"/>
    </row>
    <row r="69" spans="1:45" x14ac:dyDescent="0.3">
      <c r="D69" s="26" t="s">
        <v>225</v>
      </c>
      <c r="E69" s="3">
        <v>117</v>
      </c>
      <c r="F69" s="3">
        <v>91</v>
      </c>
      <c r="G69" s="3">
        <v>123</v>
      </c>
      <c r="H69" s="3">
        <v>120</v>
      </c>
      <c r="AC69" s="36" t="s">
        <v>15</v>
      </c>
      <c r="AD69" s="3">
        <v>80</v>
      </c>
      <c r="AE69" s="50">
        <f t="shared" si="0"/>
        <v>106.52264406707297</v>
      </c>
      <c r="AF69" s="3">
        <v>117</v>
      </c>
      <c r="AG69" s="50">
        <f t="shared" si="0"/>
        <v>123.85223147554987</v>
      </c>
      <c r="AM69" s="3" t="s">
        <v>216</v>
      </c>
      <c r="AN69" s="3">
        <v>1500</v>
      </c>
      <c r="AO69" s="50">
        <f t="shared" si="1"/>
        <v>69.2557412528556</v>
      </c>
      <c r="AP69" s="163"/>
      <c r="AQ69" s="6"/>
      <c r="AR69" s="43"/>
      <c r="AS69" s="12"/>
    </row>
    <row r="70" spans="1:45" x14ac:dyDescent="0.3">
      <c r="D70" s="26"/>
      <c r="E70" s="3"/>
      <c r="F70" s="3"/>
      <c r="G70" s="3"/>
      <c r="H70" s="3"/>
      <c r="AC70" s="36"/>
      <c r="AD70" s="3"/>
      <c r="AE70" s="50"/>
      <c r="AF70" s="3"/>
      <c r="AG70" s="50"/>
      <c r="AM70" s="3"/>
      <c r="AN70" s="3" t="s">
        <v>212</v>
      </c>
      <c r="AO70" s="3" t="s">
        <v>211</v>
      </c>
      <c r="AR70" s="12"/>
      <c r="AS70" s="12"/>
    </row>
    <row r="71" spans="1:45" x14ac:dyDescent="0.3">
      <c r="D71" s="26" t="s">
        <v>226</v>
      </c>
      <c r="E71" s="3">
        <v>170</v>
      </c>
      <c r="F71" s="3">
        <v>97</v>
      </c>
      <c r="G71" s="3">
        <v>176</v>
      </c>
      <c r="H71" s="3">
        <v>134</v>
      </c>
      <c r="I71" s="3" t="s">
        <v>16</v>
      </c>
      <c r="J71" s="3">
        <v>47</v>
      </c>
      <c r="K71" s="3">
        <f>10*K28</f>
        <v>90</v>
      </c>
      <c r="L71" s="3">
        <v>52</v>
      </c>
      <c r="M71" s="3">
        <f>10*M28</f>
        <v>180</v>
      </c>
      <c r="N71" s="152" t="s">
        <v>191</v>
      </c>
      <c r="O71" s="152">
        <v>131</v>
      </c>
      <c r="P71" s="162">
        <f>10*P28</f>
        <v>112.17658766057536</v>
      </c>
      <c r="Q71" s="152">
        <v>119</v>
      </c>
      <c r="R71" s="162">
        <f>10*R28</f>
        <v>152.1247171234599</v>
      </c>
      <c r="S71" s="152" t="s">
        <v>200</v>
      </c>
      <c r="T71" s="152">
        <v>138</v>
      </c>
      <c r="U71" s="162">
        <f>10*U7</f>
        <v>0</v>
      </c>
      <c r="V71" s="152">
        <v>143</v>
      </c>
      <c r="W71" s="162">
        <f>10*W7</f>
        <v>0</v>
      </c>
      <c r="X71" s="152" t="s">
        <v>191</v>
      </c>
      <c r="Y71" s="152">
        <v>132</v>
      </c>
      <c r="Z71" s="152">
        <f>10*Z28</f>
        <v>84</v>
      </c>
      <c r="AA71" s="152">
        <v>202</v>
      </c>
      <c r="AB71" s="153">
        <f>10*AB28</f>
        <v>110</v>
      </c>
      <c r="AC71" s="36" t="s">
        <v>16</v>
      </c>
      <c r="AD71" s="3">
        <v>135</v>
      </c>
      <c r="AE71" s="50">
        <f>10*AE28</f>
        <v>83.661771818434403</v>
      </c>
      <c r="AF71" s="3">
        <v>192</v>
      </c>
      <c r="AG71" s="50">
        <f>10*AG28</f>
        <v>117.13505937891865</v>
      </c>
      <c r="AH71" s="152" t="s">
        <v>207</v>
      </c>
      <c r="AI71" s="159">
        <v>164</v>
      </c>
      <c r="AJ71" s="167">
        <f>10*AJ28</f>
        <v>102.75753674462058</v>
      </c>
      <c r="AK71" s="159">
        <v>160</v>
      </c>
      <c r="AL71" s="167">
        <f>10*AL49</f>
        <v>677.96610169491532</v>
      </c>
      <c r="AM71" s="152" t="s">
        <v>207</v>
      </c>
      <c r="AN71" s="152">
        <v>772</v>
      </c>
      <c r="AO71" s="163">
        <f>10*AO28</f>
        <v>84.854464726196341</v>
      </c>
      <c r="AP71" s="6"/>
      <c r="AQ71" s="6"/>
      <c r="AR71" s="6"/>
      <c r="AS71" s="6"/>
    </row>
    <row r="72" spans="1:45" x14ac:dyDescent="0.3">
      <c r="D72" s="164" t="s">
        <v>218</v>
      </c>
      <c r="E72" s="152">
        <v>190</v>
      </c>
      <c r="F72" s="152">
        <v>105</v>
      </c>
      <c r="G72" s="152">
        <v>185</v>
      </c>
      <c r="H72" s="152">
        <v>133</v>
      </c>
      <c r="I72" s="152" t="s">
        <v>181</v>
      </c>
      <c r="J72" s="152">
        <v>221</v>
      </c>
      <c r="K72" s="152">
        <f>10*K29</f>
        <v>100</v>
      </c>
      <c r="L72" s="152">
        <v>259</v>
      </c>
      <c r="M72" s="152">
        <f>10*M29</f>
        <v>140</v>
      </c>
      <c r="N72" s="152"/>
      <c r="O72" s="152"/>
      <c r="P72" s="162"/>
      <c r="Q72" s="152"/>
      <c r="R72" s="162"/>
      <c r="S72" s="152"/>
      <c r="T72" s="152"/>
      <c r="U72" s="162"/>
      <c r="V72" s="152"/>
      <c r="W72" s="162"/>
      <c r="X72" s="152"/>
      <c r="Y72" s="152"/>
      <c r="Z72" s="152"/>
      <c r="AA72" s="152"/>
      <c r="AB72" s="153"/>
      <c r="AC72" s="36" t="s">
        <v>17</v>
      </c>
      <c r="AD72" s="3">
        <v>77</v>
      </c>
      <c r="AE72" s="50">
        <f t="shared" ref="AE72:AG81" si="2">10*AE29</f>
        <v>85.687818434460397</v>
      </c>
      <c r="AF72" s="3">
        <v>137</v>
      </c>
      <c r="AG72" s="50">
        <f t="shared" si="2"/>
        <v>109.32925381795164</v>
      </c>
      <c r="AH72" s="152"/>
      <c r="AI72" s="159"/>
      <c r="AJ72" s="167"/>
      <c r="AK72" s="159"/>
      <c r="AL72" s="167"/>
      <c r="AM72" s="152"/>
      <c r="AN72" s="152"/>
      <c r="AO72" s="163"/>
      <c r="AP72" s="6"/>
      <c r="AQ72" s="6"/>
      <c r="AR72" s="6"/>
      <c r="AS72" s="6"/>
    </row>
    <row r="73" spans="1:45" x14ac:dyDescent="0.3">
      <c r="D73" s="164"/>
      <c r="E73" s="152"/>
      <c r="F73" s="152"/>
      <c r="G73" s="152"/>
      <c r="H73" s="152"/>
      <c r="I73" s="152"/>
      <c r="J73" s="152"/>
      <c r="K73" s="152"/>
      <c r="L73" s="152"/>
      <c r="M73" s="152"/>
      <c r="N73" s="152" t="s">
        <v>248</v>
      </c>
      <c r="O73" s="152">
        <v>350</v>
      </c>
      <c r="P73" s="162">
        <f>10*P30</f>
        <v>101.30102294170226</v>
      </c>
      <c r="Q73" s="152">
        <v>394</v>
      </c>
      <c r="R73" s="162">
        <f>10*R30</f>
        <v>136.85888918416157</v>
      </c>
      <c r="S73" s="152" t="s">
        <v>201</v>
      </c>
      <c r="T73" s="152">
        <v>136</v>
      </c>
      <c r="U73" s="162">
        <f>10*U9</f>
        <v>0</v>
      </c>
      <c r="V73" s="152">
        <v>169</v>
      </c>
      <c r="W73" s="162">
        <f>10*W9</f>
        <v>0</v>
      </c>
      <c r="X73" s="152" t="s">
        <v>192</v>
      </c>
      <c r="Y73" s="152">
        <v>183</v>
      </c>
      <c r="Z73" s="152">
        <f>10*Z30</f>
        <v>91</v>
      </c>
      <c r="AA73" s="152">
        <v>247</v>
      </c>
      <c r="AB73" s="153">
        <f>10*AB30</f>
        <v>121</v>
      </c>
      <c r="AC73" s="36" t="s">
        <v>18</v>
      </c>
      <c r="AD73" s="3">
        <v>85</v>
      </c>
      <c r="AE73" s="50">
        <f t="shared" si="2"/>
        <v>107.51938254815124</v>
      </c>
      <c r="AF73" s="3">
        <v>158</v>
      </c>
      <c r="AG73" s="50">
        <f t="shared" si="2"/>
        <v>105.11534056824998</v>
      </c>
      <c r="AH73" s="152"/>
      <c r="AI73" s="159"/>
      <c r="AJ73" s="167"/>
      <c r="AK73" s="159"/>
      <c r="AL73" s="167"/>
      <c r="AM73" s="152"/>
      <c r="AN73" s="152"/>
      <c r="AO73" s="163"/>
      <c r="AP73" s="6"/>
      <c r="AQ73" s="6"/>
      <c r="AR73" s="6"/>
      <c r="AS73" s="6"/>
    </row>
    <row r="74" spans="1:45" x14ac:dyDescent="0.3">
      <c r="D74" s="164" t="s">
        <v>219</v>
      </c>
      <c r="E74" s="152">
        <v>253</v>
      </c>
      <c r="F74" s="152">
        <v>100</v>
      </c>
      <c r="G74" s="152">
        <v>289</v>
      </c>
      <c r="H74" s="152">
        <v>136</v>
      </c>
      <c r="I74" s="152"/>
      <c r="J74" s="152"/>
      <c r="K74" s="152"/>
      <c r="L74" s="152"/>
      <c r="M74" s="152"/>
      <c r="N74" s="152"/>
      <c r="O74" s="152"/>
      <c r="P74" s="162"/>
      <c r="Q74" s="152"/>
      <c r="R74" s="162"/>
      <c r="S74" s="152"/>
      <c r="T74" s="152"/>
      <c r="U74" s="162"/>
      <c r="V74" s="152"/>
      <c r="W74" s="162"/>
      <c r="X74" s="152"/>
      <c r="Y74" s="152"/>
      <c r="Z74" s="152"/>
      <c r="AA74" s="152"/>
      <c r="AB74" s="153"/>
      <c r="AC74" s="36" t="s">
        <v>19</v>
      </c>
      <c r="AD74" s="3">
        <v>84</v>
      </c>
      <c r="AE74" s="50">
        <f t="shared" si="2"/>
        <v>73.69018585484821</v>
      </c>
      <c r="AF74" s="3">
        <v>160</v>
      </c>
      <c r="AG74" s="50">
        <f t="shared" si="2"/>
        <v>106.16917767398023</v>
      </c>
      <c r="AH74" s="152" t="s">
        <v>208</v>
      </c>
      <c r="AI74" s="159">
        <v>157</v>
      </c>
      <c r="AJ74" s="167">
        <f>10*AJ52</f>
        <v>497.67441860465118</v>
      </c>
      <c r="AK74" s="159">
        <v>181</v>
      </c>
      <c r="AL74" s="167">
        <f>10*AL52</f>
        <v>726.31464580617126</v>
      </c>
      <c r="AM74" s="158" t="s">
        <v>208</v>
      </c>
      <c r="AN74" s="152">
        <v>692</v>
      </c>
      <c r="AO74" s="163">
        <f>10*AO31</f>
        <v>88.20499613700747</v>
      </c>
      <c r="AP74" s="6"/>
      <c r="AQ74" s="6"/>
      <c r="AR74" s="6"/>
      <c r="AS74" s="6"/>
    </row>
    <row r="75" spans="1:45" x14ac:dyDescent="0.3">
      <c r="D75" s="164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62"/>
      <c r="Q75" s="152"/>
      <c r="R75" s="162"/>
      <c r="S75" s="152" t="s">
        <v>202</v>
      </c>
      <c r="T75" s="152">
        <v>179</v>
      </c>
      <c r="U75" s="162">
        <f>10*U11</f>
        <v>0</v>
      </c>
      <c r="V75" s="152">
        <v>256</v>
      </c>
      <c r="W75" s="162">
        <f>10*W11</f>
        <v>0</v>
      </c>
      <c r="X75" s="152"/>
      <c r="Y75" s="152"/>
      <c r="Z75" s="152"/>
      <c r="AA75" s="152"/>
      <c r="AB75" s="153"/>
      <c r="AC75" s="36" t="s">
        <v>20</v>
      </c>
      <c r="AD75" s="3">
        <v>69</v>
      </c>
      <c r="AE75" s="50">
        <f t="shared" si="2"/>
        <v>85.951665098345245</v>
      </c>
      <c r="AF75" s="3">
        <v>167</v>
      </c>
      <c r="AG75" s="50">
        <f t="shared" si="2"/>
        <v>110.55701919458033</v>
      </c>
      <c r="AH75" s="152"/>
      <c r="AI75" s="159"/>
      <c r="AJ75" s="167"/>
      <c r="AK75" s="159"/>
      <c r="AL75" s="167"/>
      <c r="AM75" s="158"/>
      <c r="AN75" s="152"/>
      <c r="AO75" s="163"/>
      <c r="AP75" s="6"/>
      <c r="AQ75" s="6"/>
      <c r="AR75" s="6"/>
      <c r="AS75" s="6"/>
    </row>
    <row r="76" spans="1:45" x14ac:dyDescent="0.3">
      <c r="D76" s="164" t="s">
        <v>220</v>
      </c>
      <c r="E76" s="152">
        <v>297</v>
      </c>
      <c r="F76" s="152">
        <v>103</v>
      </c>
      <c r="G76" s="152">
        <v>318</v>
      </c>
      <c r="H76" s="152">
        <v>142</v>
      </c>
      <c r="I76" s="152" t="s">
        <v>182</v>
      </c>
      <c r="J76" s="152">
        <v>308</v>
      </c>
      <c r="K76" s="152">
        <f>10*K33</f>
        <v>110</v>
      </c>
      <c r="L76" s="152">
        <v>317</v>
      </c>
      <c r="M76" s="152">
        <f>10*M33</f>
        <v>150</v>
      </c>
      <c r="N76" s="152"/>
      <c r="O76" s="152"/>
      <c r="P76" s="162"/>
      <c r="Q76" s="152"/>
      <c r="R76" s="162"/>
      <c r="S76" s="152"/>
      <c r="T76" s="152"/>
      <c r="U76" s="162"/>
      <c r="V76" s="152"/>
      <c r="W76" s="162"/>
      <c r="X76" s="152" t="s">
        <v>182</v>
      </c>
      <c r="Y76" s="152">
        <v>308</v>
      </c>
      <c r="Z76" s="152">
        <f>10*Z33</f>
        <v>103</v>
      </c>
      <c r="AA76" s="152">
        <v>358</v>
      </c>
      <c r="AB76" s="153">
        <f>10*AB33</f>
        <v>141</v>
      </c>
      <c r="AC76" s="36" t="s">
        <v>21</v>
      </c>
      <c r="AD76" s="3">
        <v>67</v>
      </c>
      <c r="AE76" s="50">
        <f t="shared" si="2"/>
        <v>79.488128847132884</v>
      </c>
      <c r="AF76" s="3">
        <v>168</v>
      </c>
      <c r="AG76" s="50">
        <f t="shared" si="2"/>
        <v>121.46009858565031</v>
      </c>
      <c r="AH76" s="152"/>
      <c r="AI76" s="159"/>
      <c r="AJ76" s="167"/>
      <c r="AK76" s="159"/>
      <c r="AL76" s="167"/>
      <c r="AM76" s="158"/>
      <c r="AN76" s="152"/>
      <c r="AO76" s="163"/>
      <c r="AP76" s="6"/>
      <c r="AQ76" s="6"/>
      <c r="AR76" s="6"/>
      <c r="AS76" s="6"/>
    </row>
    <row r="77" spans="1:45" x14ac:dyDescent="0.3">
      <c r="D77" s="164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62"/>
      <c r="Q77" s="152"/>
      <c r="R77" s="162"/>
      <c r="S77" s="152" t="s">
        <v>203</v>
      </c>
      <c r="T77" s="152">
        <v>192</v>
      </c>
      <c r="U77" s="162">
        <f>10*U13</f>
        <v>0</v>
      </c>
      <c r="V77" s="152">
        <v>193</v>
      </c>
      <c r="W77" s="162">
        <f>10*W13</f>
        <v>0</v>
      </c>
      <c r="X77" s="152"/>
      <c r="Y77" s="152"/>
      <c r="Z77" s="152"/>
      <c r="AA77" s="152"/>
      <c r="AB77" s="153"/>
      <c r="AC77" s="36" t="s">
        <v>22</v>
      </c>
      <c r="AD77" s="3">
        <v>73</v>
      </c>
      <c r="AE77" s="50">
        <f t="shared" si="2"/>
        <v>93.810957390431739</v>
      </c>
      <c r="AF77" s="3">
        <v>136</v>
      </c>
      <c r="AG77" s="50">
        <f t="shared" si="2"/>
        <v>121.36270247025661</v>
      </c>
      <c r="AH77" s="158" t="s">
        <v>209</v>
      </c>
      <c r="AI77" s="159">
        <v>149</v>
      </c>
      <c r="AJ77" s="167">
        <f>10*AJ55</f>
        <v>525.80502867225414</v>
      </c>
      <c r="AK77" s="159">
        <v>200</v>
      </c>
      <c r="AL77" s="167">
        <f>10*AL55</f>
        <v>809.74518919555112</v>
      </c>
      <c r="AM77" s="152" t="s">
        <v>209</v>
      </c>
      <c r="AN77" s="152">
        <v>749</v>
      </c>
      <c r="AO77" s="163">
        <f>10*AO34</f>
        <v>86.821075443586608</v>
      </c>
      <c r="AP77" s="6"/>
      <c r="AQ77" s="6"/>
      <c r="AR77" s="6"/>
      <c r="AS77" s="6"/>
    </row>
    <row r="78" spans="1:45" x14ac:dyDescent="0.3">
      <c r="D78" s="164" t="s">
        <v>221</v>
      </c>
      <c r="E78" s="152">
        <v>292</v>
      </c>
      <c r="F78" s="152">
        <v>109</v>
      </c>
      <c r="G78" s="152">
        <v>322</v>
      </c>
      <c r="H78" s="152">
        <v>144</v>
      </c>
      <c r="I78" s="152"/>
      <c r="J78" s="152"/>
      <c r="K78" s="152"/>
      <c r="L78" s="152"/>
      <c r="M78" s="152"/>
      <c r="N78" s="152"/>
      <c r="O78" s="152"/>
      <c r="P78" s="162"/>
      <c r="Q78" s="152"/>
      <c r="R78" s="162"/>
      <c r="S78" s="152"/>
      <c r="T78" s="152"/>
      <c r="U78" s="162"/>
      <c r="V78" s="152"/>
      <c r="W78" s="162"/>
      <c r="X78" s="152"/>
      <c r="Y78" s="152"/>
      <c r="Z78" s="152"/>
      <c r="AA78" s="152"/>
      <c r="AB78" s="153"/>
      <c r="AC78" s="36" t="s">
        <v>23</v>
      </c>
      <c r="AD78" s="3">
        <v>75</v>
      </c>
      <c r="AE78" s="50">
        <f t="shared" si="2"/>
        <v>67.127993957262234</v>
      </c>
      <c r="AF78" s="3">
        <v>160</v>
      </c>
      <c r="AG78" s="50">
        <f t="shared" si="2"/>
        <v>127.01087550125607</v>
      </c>
      <c r="AH78" s="158"/>
      <c r="AI78" s="159"/>
      <c r="AJ78" s="167"/>
      <c r="AK78" s="159"/>
      <c r="AL78" s="167"/>
      <c r="AM78" s="152"/>
      <c r="AN78" s="152"/>
      <c r="AO78" s="163"/>
      <c r="AP78" s="6"/>
      <c r="AQ78" s="6"/>
      <c r="AR78" s="6"/>
      <c r="AS78" s="6"/>
    </row>
    <row r="79" spans="1:45" x14ac:dyDescent="0.3">
      <c r="D79" s="164"/>
      <c r="E79" s="152"/>
      <c r="F79" s="152"/>
      <c r="G79" s="152"/>
      <c r="H79" s="152"/>
      <c r="I79" s="152"/>
      <c r="J79" s="152"/>
      <c r="K79" s="152"/>
      <c r="L79" s="152"/>
      <c r="M79" s="152"/>
      <c r="N79" s="152" t="s">
        <v>249</v>
      </c>
      <c r="O79" s="152">
        <v>151</v>
      </c>
      <c r="P79" s="162">
        <f>10*P36</f>
        <v>100.99850797658672</v>
      </c>
      <c r="Q79" s="152">
        <v>167</v>
      </c>
      <c r="R79" s="162">
        <f>10*R36</f>
        <v>121.58956109134046</v>
      </c>
      <c r="S79" s="152" t="s">
        <v>204</v>
      </c>
      <c r="T79" s="152">
        <v>217</v>
      </c>
      <c r="U79" s="162">
        <f>10*U15</f>
        <v>0</v>
      </c>
      <c r="V79" s="152">
        <v>164</v>
      </c>
      <c r="W79" s="162">
        <f>10*W15</f>
        <v>0</v>
      </c>
      <c r="X79" s="152"/>
      <c r="Y79" s="152"/>
      <c r="Z79" s="152"/>
      <c r="AA79" s="152"/>
      <c r="AB79" s="153"/>
      <c r="AC79" s="36" t="s">
        <v>24</v>
      </c>
      <c r="AD79" s="3">
        <v>85</v>
      </c>
      <c r="AE79" s="50">
        <f t="shared" si="2"/>
        <v>80.327727255901181</v>
      </c>
      <c r="AF79" s="3">
        <v>187</v>
      </c>
      <c r="AG79" s="50">
        <f t="shared" si="2"/>
        <v>108.61788617886178</v>
      </c>
      <c r="AH79" s="158"/>
      <c r="AI79" s="159"/>
      <c r="AJ79" s="167"/>
      <c r="AK79" s="159"/>
      <c r="AL79" s="167"/>
      <c r="AM79" s="152"/>
      <c r="AN79" s="152"/>
      <c r="AO79" s="163"/>
      <c r="AP79" s="6"/>
      <c r="AQ79" s="6"/>
      <c r="AR79" s="6"/>
      <c r="AS79" s="6"/>
    </row>
    <row r="80" spans="1:45" x14ac:dyDescent="0.3">
      <c r="D80" s="164" t="s">
        <v>210</v>
      </c>
      <c r="E80" s="152">
        <v>262</v>
      </c>
      <c r="F80" s="152">
        <v>109</v>
      </c>
      <c r="G80" s="152">
        <v>262</v>
      </c>
      <c r="H80" s="152">
        <v>151</v>
      </c>
      <c r="I80" s="152" t="s">
        <v>183</v>
      </c>
      <c r="J80" s="152">
        <v>204</v>
      </c>
      <c r="K80" s="152">
        <f>10*K37</f>
        <v>130</v>
      </c>
      <c r="L80" s="152">
        <v>247</v>
      </c>
      <c r="M80" s="152">
        <f>10*M37</f>
        <v>160</v>
      </c>
      <c r="N80" s="152"/>
      <c r="O80" s="152"/>
      <c r="P80" s="162"/>
      <c r="Q80" s="152"/>
      <c r="R80" s="162"/>
      <c r="S80" s="152"/>
      <c r="T80" s="152"/>
      <c r="U80" s="162"/>
      <c r="V80" s="152"/>
      <c r="W80" s="162"/>
      <c r="X80" s="152" t="s">
        <v>193</v>
      </c>
      <c r="Y80" s="152">
        <v>169</v>
      </c>
      <c r="Z80" s="152">
        <f>10*Z37</f>
        <v>128</v>
      </c>
      <c r="AA80" s="152">
        <v>198</v>
      </c>
      <c r="AB80" s="153">
        <f>10*AB37</f>
        <v>153</v>
      </c>
      <c r="AC80" s="36" t="s">
        <v>25</v>
      </c>
      <c r="AD80" s="3">
        <v>83</v>
      </c>
      <c r="AE80" s="50">
        <f t="shared" si="2"/>
        <v>71.481738148404816</v>
      </c>
      <c r="AF80" s="3">
        <v>194</v>
      </c>
      <c r="AG80" s="50">
        <f t="shared" si="2"/>
        <v>113.07611565253347</v>
      </c>
      <c r="AM80" s="152" t="s">
        <v>210</v>
      </c>
      <c r="AN80" s="152">
        <v>300</v>
      </c>
      <c r="AO80" s="163">
        <f>10*AO37</f>
        <v>79.874589429680498</v>
      </c>
      <c r="AP80" s="6"/>
      <c r="AQ80" s="6"/>
      <c r="AR80" s="6"/>
      <c r="AS80" s="6"/>
    </row>
    <row r="81" spans="1:45" x14ac:dyDescent="0.3">
      <c r="D81" s="164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62"/>
      <c r="Q81" s="152"/>
      <c r="R81" s="162"/>
      <c r="S81" s="3"/>
      <c r="T81" s="3"/>
      <c r="U81" s="3"/>
      <c r="V81" s="3"/>
      <c r="W81" s="3"/>
      <c r="X81" s="152"/>
      <c r="Y81" s="152"/>
      <c r="Z81" s="152"/>
      <c r="AA81" s="152"/>
      <c r="AB81" s="153"/>
      <c r="AC81" s="36" t="s">
        <v>26</v>
      </c>
      <c r="AD81" s="3">
        <v>74</v>
      </c>
      <c r="AE81" s="50">
        <f t="shared" si="2"/>
        <v>70.954784493010237</v>
      </c>
      <c r="AF81" s="3">
        <v>147</v>
      </c>
      <c r="AG81" s="50">
        <f t="shared" si="2"/>
        <v>116.13857279399831</v>
      </c>
      <c r="AM81" s="152"/>
      <c r="AN81" s="152"/>
      <c r="AO81" s="163"/>
      <c r="AP81" s="6"/>
      <c r="AQ81" s="6"/>
      <c r="AR81" s="6"/>
      <c r="AS81" s="6"/>
    </row>
    <row r="82" spans="1:45" x14ac:dyDescent="0.3">
      <c r="A82" s="53" t="s">
        <v>34</v>
      </c>
      <c r="B82" s="16"/>
      <c r="C82" s="16"/>
      <c r="D82" s="16"/>
      <c r="E82" s="16">
        <v>1464</v>
      </c>
      <c r="F82" s="16">
        <v>104</v>
      </c>
      <c r="G82" s="16">
        <v>1552</v>
      </c>
      <c r="H82" s="16">
        <v>141</v>
      </c>
      <c r="I82" s="16"/>
      <c r="J82" s="16">
        <v>780</v>
      </c>
      <c r="K82" s="16">
        <f>10*K39</f>
        <v>110</v>
      </c>
      <c r="L82" s="16">
        <v>875</v>
      </c>
      <c r="M82" s="16">
        <f>10*M39</f>
        <v>150</v>
      </c>
      <c r="N82" s="16"/>
      <c r="O82" s="27">
        <v>632</v>
      </c>
      <c r="P82" s="28">
        <f>10*P39</f>
        <v>103.52799276309177</v>
      </c>
      <c r="Q82" s="27">
        <v>680</v>
      </c>
      <c r="R82" s="28">
        <f>10*R39</f>
        <v>136.32069105142395</v>
      </c>
      <c r="S82" s="16"/>
      <c r="T82" s="16"/>
      <c r="U82" s="28"/>
      <c r="V82" s="16"/>
      <c r="W82" s="28"/>
      <c r="X82" s="16"/>
      <c r="Y82" s="16">
        <v>792</v>
      </c>
      <c r="Z82" s="52">
        <f>10*Z39</f>
        <v>102</v>
      </c>
      <c r="AA82" s="16">
        <v>1005</v>
      </c>
      <c r="AB82" s="52">
        <f>10*AB39</f>
        <v>132</v>
      </c>
      <c r="AC82" s="56"/>
      <c r="AD82" s="56">
        <f>SUM(AD71:AD81)</f>
        <v>907</v>
      </c>
      <c r="AE82" s="63">
        <f>(AD71*AE71+AD72*AE72+AD73*AE73+AD74*AE74+AD75*AE75+AD76*AE76+AD77*AE77+AD78*AE78+AD79*AE79+AD80*AE80+AD81*AE81)/SUM(AD71:AD81)</f>
        <v>81.997892436310977</v>
      </c>
      <c r="AF82" s="56">
        <f>SUM(AF71:AF81)</f>
        <v>1806</v>
      </c>
      <c r="AG82" s="63">
        <f>(AF71*AG71+AF72*AG72+AF73*AG73+AF74*AG74+AF75*AG75+AF76*AG76+AF77*AG77+AF78*AG78+AF79*AG79+AF80*AG80+AF81*AG81)/SUM(AF71:AF81)</f>
        <v>114.10819443423506</v>
      </c>
      <c r="AH82" s="16"/>
      <c r="AI82" s="16"/>
      <c r="AJ82" s="28"/>
      <c r="AK82" s="16"/>
      <c r="AL82" s="16"/>
      <c r="AM82" s="56"/>
      <c r="AN82" s="56">
        <v>1044</v>
      </c>
      <c r="AO82" s="63">
        <f>10*AO39</f>
        <v>73.8760366652117</v>
      </c>
      <c r="AP82" s="52">
        <v>1469</v>
      </c>
      <c r="AQ82" s="52">
        <f>10*AQ39</f>
        <v>97.88926277148974</v>
      </c>
      <c r="AR82" s="6" t="s">
        <v>213</v>
      </c>
      <c r="AS82" s="6"/>
    </row>
  </sheetData>
  <mergeCells count="471">
    <mergeCell ref="N57:N59"/>
    <mergeCell ref="O57:O59"/>
    <mergeCell ref="P57:P59"/>
    <mergeCell ref="Q57:Q59"/>
    <mergeCell ref="R57:R59"/>
    <mergeCell ref="N49:N50"/>
    <mergeCell ref="O49:O50"/>
    <mergeCell ref="P49:P50"/>
    <mergeCell ref="Q49:Q50"/>
    <mergeCell ref="R49:R50"/>
    <mergeCell ref="N51:N56"/>
    <mergeCell ref="O51:O56"/>
    <mergeCell ref="P51:P56"/>
    <mergeCell ref="Q51:Q56"/>
    <mergeCell ref="R51:R56"/>
    <mergeCell ref="N30:N35"/>
    <mergeCell ref="O30:O35"/>
    <mergeCell ref="P30:P35"/>
    <mergeCell ref="Q30:Q35"/>
    <mergeCell ref="R30:R35"/>
    <mergeCell ref="N36:N38"/>
    <mergeCell ref="O36:O38"/>
    <mergeCell ref="P36:P38"/>
    <mergeCell ref="Q36:Q38"/>
    <mergeCell ref="R36:R38"/>
    <mergeCell ref="N16:N18"/>
    <mergeCell ref="O16:O18"/>
    <mergeCell ref="P16:P18"/>
    <mergeCell ref="Q16:Q18"/>
    <mergeCell ref="R16:R18"/>
    <mergeCell ref="N28:N29"/>
    <mergeCell ref="O28:O29"/>
    <mergeCell ref="P28:P29"/>
    <mergeCell ref="Q28:Q29"/>
    <mergeCell ref="R28:R29"/>
    <mergeCell ref="N8:N9"/>
    <mergeCell ref="O8:O9"/>
    <mergeCell ref="P8:P9"/>
    <mergeCell ref="Q8:Q9"/>
    <mergeCell ref="R8:R9"/>
    <mergeCell ref="N10:N15"/>
    <mergeCell ref="O10:O15"/>
    <mergeCell ref="P10:P15"/>
    <mergeCell ref="Q10:Q15"/>
    <mergeCell ref="R10:R15"/>
    <mergeCell ref="I80:I81"/>
    <mergeCell ref="J80:J81"/>
    <mergeCell ref="K80:K81"/>
    <mergeCell ref="L80:L81"/>
    <mergeCell ref="M80:M81"/>
    <mergeCell ref="X80:X81"/>
    <mergeCell ref="Y80:Y81"/>
    <mergeCell ref="Z80:Z81"/>
    <mergeCell ref="AA80:AA81"/>
    <mergeCell ref="AH77:AH79"/>
    <mergeCell ref="AI77:AI79"/>
    <mergeCell ref="AJ77:AJ79"/>
    <mergeCell ref="AK77:AK79"/>
    <mergeCell ref="AL77:AL79"/>
    <mergeCell ref="AM77:AM79"/>
    <mergeCell ref="AN77:AN79"/>
    <mergeCell ref="AO77:AO79"/>
    <mergeCell ref="N79:N81"/>
    <mergeCell ref="O79:O81"/>
    <mergeCell ref="P79:P81"/>
    <mergeCell ref="Q79:Q81"/>
    <mergeCell ref="R79:R81"/>
    <mergeCell ref="S79:S80"/>
    <mergeCell ref="T79:T80"/>
    <mergeCell ref="U79:U80"/>
    <mergeCell ref="V79:V80"/>
    <mergeCell ref="W79:W80"/>
    <mergeCell ref="AB80:AB81"/>
    <mergeCell ref="AM80:AM81"/>
    <mergeCell ref="AN80:AN81"/>
    <mergeCell ref="AO80:AO81"/>
    <mergeCell ref="X76:X79"/>
    <mergeCell ref="Y76:Y79"/>
    <mergeCell ref="Z76:Z79"/>
    <mergeCell ref="AA76:AA79"/>
    <mergeCell ref="AB76:AB79"/>
    <mergeCell ref="S77:S78"/>
    <mergeCell ref="T77:T78"/>
    <mergeCell ref="U77:U78"/>
    <mergeCell ref="V77:V78"/>
    <mergeCell ref="W77:W78"/>
    <mergeCell ref="S75:S76"/>
    <mergeCell ref="T75:T76"/>
    <mergeCell ref="U75:U76"/>
    <mergeCell ref="V75:V76"/>
    <mergeCell ref="W75:W76"/>
    <mergeCell ref="X73:X75"/>
    <mergeCell ref="Y73:Y75"/>
    <mergeCell ref="Z73:Z75"/>
    <mergeCell ref="AA73:AA75"/>
    <mergeCell ref="I76:I79"/>
    <mergeCell ref="J76:J79"/>
    <mergeCell ref="K76:K79"/>
    <mergeCell ref="L76:L79"/>
    <mergeCell ref="M76:M79"/>
    <mergeCell ref="AB73:AB75"/>
    <mergeCell ref="AH74:AH76"/>
    <mergeCell ref="AI74:AI76"/>
    <mergeCell ref="AJ74:AJ76"/>
    <mergeCell ref="I72:I75"/>
    <mergeCell ref="J72:J75"/>
    <mergeCell ref="K72:K75"/>
    <mergeCell ref="L72:L75"/>
    <mergeCell ref="M72:M75"/>
    <mergeCell ref="N73:N78"/>
    <mergeCell ref="O73:O78"/>
    <mergeCell ref="P73:P78"/>
    <mergeCell ref="Q73:Q78"/>
    <mergeCell ref="R73:R78"/>
    <mergeCell ref="S73:S74"/>
    <mergeCell ref="T73:T74"/>
    <mergeCell ref="U73:U74"/>
    <mergeCell ref="V73:V74"/>
    <mergeCell ref="W73:W74"/>
    <mergeCell ref="AK74:AK76"/>
    <mergeCell ref="AL74:AL76"/>
    <mergeCell ref="AM74:AM76"/>
    <mergeCell ref="AN74:AN76"/>
    <mergeCell ref="AO74:AO76"/>
    <mergeCell ref="AK71:AK73"/>
    <mergeCell ref="AL71:AL73"/>
    <mergeCell ref="AM71:AM73"/>
    <mergeCell ref="AN71:AN73"/>
    <mergeCell ref="AO71:AO73"/>
    <mergeCell ref="D80:D81"/>
    <mergeCell ref="E80:E81"/>
    <mergeCell ref="F80:F81"/>
    <mergeCell ref="G80:G81"/>
    <mergeCell ref="H80:H81"/>
    <mergeCell ref="AP67:AP69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Y71:Y72"/>
    <mergeCell ref="Z71:Z72"/>
    <mergeCell ref="AA71:AA72"/>
    <mergeCell ref="AB71:AB72"/>
    <mergeCell ref="AH71:AH73"/>
    <mergeCell ref="AI71:AI73"/>
    <mergeCell ref="AJ71:AJ73"/>
    <mergeCell ref="D76:D77"/>
    <mergeCell ref="E76:E77"/>
    <mergeCell ref="F76:F77"/>
    <mergeCell ref="G76:G77"/>
    <mergeCell ref="H76:H77"/>
    <mergeCell ref="D78:D79"/>
    <mergeCell ref="E78:E79"/>
    <mergeCell ref="F78:F79"/>
    <mergeCell ref="G78:G79"/>
    <mergeCell ref="H78:H79"/>
    <mergeCell ref="D72:D73"/>
    <mergeCell ref="E72:E73"/>
    <mergeCell ref="F72:F73"/>
    <mergeCell ref="G72:G73"/>
    <mergeCell ref="H72:H73"/>
    <mergeCell ref="D74:D75"/>
    <mergeCell ref="E74:E75"/>
    <mergeCell ref="F74:F75"/>
    <mergeCell ref="G74:G75"/>
    <mergeCell ref="H74:H75"/>
    <mergeCell ref="E15:E16"/>
    <mergeCell ref="F15:F16"/>
    <mergeCell ref="G15:G16"/>
    <mergeCell ref="H15:H16"/>
    <mergeCell ref="D17:D18"/>
    <mergeCell ref="E17:E18"/>
    <mergeCell ref="F17:F18"/>
    <mergeCell ref="G17:G18"/>
    <mergeCell ref="H17:H18"/>
    <mergeCell ref="D64:H64"/>
    <mergeCell ref="I64:M64"/>
    <mergeCell ref="N64:R64"/>
    <mergeCell ref="S64:W64"/>
    <mergeCell ref="X64:AB64"/>
    <mergeCell ref="AC64:AG64"/>
    <mergeCell ref="AH64:AL64"/>
    <mergeCell ref="AM64:AQ64"/>
    <mergeCell ref="D9:D10"/>
    <mergeCell ref="E9:E10"/>
    <mergeCell ref="F9:F10"/>
    <mergeCell ref="G9:G10"/>
    <mergeCell ref="H9:H10"/>
    <mergeCell ref="D11:D12"/>
    <mergeCell ref="E11:E12"/>
    <mergeCell ref="F11:F12"/>
    <mergeCell ref="G11:G12"/>
    <mergeCell ref="H11:H12"/>
    <mergeCell ref="D13:D14"/>
    <mergeCell ref="E13:E14"/>
    <mergeCell ref="F13:F14"/>
    <mergeCell ref="G13:G14"/>
    <mergeCell ref="H13:H14"/>
    <mergeCell ref="D15:D16"/>
    <mergeCell ref="AM55:AM57"/>
    <mergeCell ref="AN55:AN57"/>
    <mergeCell ref="AO55:AO57"/>
    <mergeCell ref="AM58:AM59"/>
    <mergeCell ref="AN58:AN59"/>
    <mergeCell ref="AO58:AO59"/>
    <mergeCell ref="AP4:AP6"/>
    <mergeCell ref="AP24:AP26"/>
    <mergeCell ref="AP45:AP47"/>
    <mergeCell ref="AN34:AN36"/>
    <mergeCell ref="AO34:AO36"/>
    <mergeCell ref="AM37:AM38"/>
    <mergeCell ref="AN37:AN38"/>
    <mergeCell ref="AO37:AO38"/>
    <mergeCell ref="AM49:AM51"/>
    <mergeCell ref="AN49:AN51"/>
    <mergeCell ref="AO49:AO51"/>
    <mergeCell ref="AM52:AM54"/>
    <mergeCell ref="AN52:AN54"/>
    <mergeCell ref="AO52:AO54"/>
    <mergeCell ref="AM21:AQ21"/>
    <mergeCell ref="AH55:AH57"/>
    <mergeCell ref="AI55:AI57"/>
    <mergeCell ref="AJ55:AJ57"/>
    <mergeCell ref="AK55:AK57"/>
    <mergeCell ref="AL55:AL57"/>
    <mergeCell ref="AM8:AM10"/>
    <mergeCell ref="AN8:AN10"/>
    <mergeCell ref="AO8:AO10"/>
    <mergeCell ref="AM11:AM13"/>
    <mergeCell ref="AN11:AN13"/>
    <mergeCell ref="AO11:AO13"/>
    <mergeCell ref="AM14:AM16"/>
    <mergeCell ref="AN14:AN16"/>
    <mergeCell ref="AO14:AO16"/>
    <mergeCell ref="AM17:AM18"/>
    <mergeCell ref="AN17:AN18"/>
    <mergeCell ref="AO17:AO18"/>
    <mergeCell ref="AM28:AM30"/>
    <mergeCell ref="AN28:AN30"/>
    <mergeCell ref="AO28:AO30"/>
    <mergeCell ref="AM31:AM33"/>
    <mergeCell ref="AN31:AN33"/>
    <mergeCell ref="AO31:AO33"/>
    <mergeCell ref="AM34:AM36"/>
    <mergeCell ref="AH49:AH51"/>
    <mergeCell ref="AI49:AI51"/>
    <mergeCell ref="AJ49:AJ51"/>
    <mergeCell ref="AK49:AK51"/>
    <mergeCell ref="AL49:AL51"/>
    <mergeCell ref="AH52:AH54"/>
    <mergeCell ref="AI52:AI54"/>
    <mergeCell ref="AJ52:AJ54"/>
    <mergeCell ref="AK52:AK54"/>
    <mergeCell ref="AL52:AL54"/>
    <mergeCell ref="AH31:AH33"/>
    <mergeCell ref="AI31:AI33"/>
    <mergeCell ref="AJ31:AJ33"/>
    <mergeCell ref="AK31:AK33"/>
    <mergeCell ref="AL31:AL33"/>
    <mergeCell ref="AH34:AH36"/>
    <mergeCell ref="AI34:AI36"/>
    <mergeCell ref="AJ34:AJ36"/>
    <mergeCell ref="AK34:AK36"/>
    <mergeCell ref="AL34:AL36"/>
    <mergeCell ref="AH14:AH16"/>
    <mergeCell ref="AI14:AI16"/>
    <mergeCell ref="AJ14:AJ16"/>
    <mergeCell ref="AK14:AK16"/>
    <mergeCell ref="AL14:AL16"/>
    <mergeCell ref="AH28:AH30"/>
    <mergeCell ref="AI28:AI30"/>
    <mergeCell ref="AJ28:AJ30"/>
    <mergeCell ref="AK28:AK30"/>
    <mergeCell ref="AL28:AL30"/>
    <mergeCell ref="AH21:AL21"/>
    <mergeCell ref="AH8:AH10"/>
    <mergeCell ref="AI8:AI10"/>
    <mergeCell ref="AJ8:AJ10"/>
    <mergeCell ref="AK8:AK10"/>
    <mergeCell ref="AL8:AL10"/>
    <mergeCell ref="AH11:AH13"/>
    <mergeCell ref="AI11:AI13"/>
    <mergeCell ref="AJ11:AJ13"/>
    <mergeCell ref="AK11:AK13"/>
    <mergeCell ref="AL11:AL13"/>
    <mergeCell ref="S34:S35"/>
    <mergeCell ref="T34:T35"/>
    <mergeCell ref="U34:U35"/>
    <mergeCell ref="V34:V35"/>
    <mergeCell ref="W34:W35"/>
    <mergeCell ref="S36:S37"/>
    <mergeCell ref="T36:T37"/>
    <mergeCell ref="U36:U37"/>
    <mergeCell ref="V36:V37"/>
    <mergeCell ref="W36:W37"/>
    <mergeCell ref="S30:S31"/>
    <mergeCell ref="T30:T31"/>
    <mergeCell ref="U30:U31"/>
    <mergeCell ref="V30:V31"/>
    <mergeCell ref="W30:W31"/>
    <mergeCell ref="S32:S33"/>
    <mergeCell ref="T32:T33"/>
    <mergeCell ref="U32:U33"/>
    <mergeCell ref="V32:V33"/>
    <mergeCell ref="W32:W33"/>
    <mergeCell ref="W14:W15"/>
    <mergeCell ref="S16:S17"/>
    <mergeCell ref="T16:T17"/>
    <mergeCell ref="U16:U17"/>
    <mergeCell ref="V16:V17"/>
    <mergeCell ref="W16:W17"/>
    <mergeCell ref="S28:S29"/>
    <mergeCell ref="T28:T29"/>
    <mergeCell ref="U28:U29"/>
    <mergeCell ref="V28:V29"/>
    <mergeCell ref="W28:W29"/>
    <mergeCell ref="X58:X59"/>
    <mergeCell ref="Y58:Y59"/>
    <mergeCell ref="Z58:Z59"/>
    <mergeCell ref="AA58:AA59"/>
    <mergeCell ref="AB58:AB59"/>
    <mergeCell ref="S8:S9"/>
    <mergeCell ref="T8:T9"/>
    <mergeCell ref="U8:U9"/>
    <mergeCell ref="V8:V9"/>
    <mergeCell ref="W8:W9"/>
    <mergeCell ref="S10:S11"/>
    <mergeCell ref="T10:T11"/>
    <mergeCell ref="U10:U11"/>
    <mergeCell ref="V10:V11"/>
    <mergeCell ref="W10:W11"/>
    <mergeCell ref="S12:S13"/>
    <mergeCell ref="T12:T13"/>
    <mergeCell ref="U12:U13"/>
    <mergeCell ref="V12:V13"/>
    <mergeCell ref="W12:W13"/>
    <mergeCell ref="S14:S15"/>
    <mergeCell ref="T14:T15"/>
    <mergeCell ref="U14:U15"/>
    <mergeCell ref="V14:V15"/>
    <mergeCell ref="X51:X53"/>
    <mergeCell ref="Y51:Y53"/>
    <mergeCell ref="Z51:Z53"/>
    <mergeCell ref="AA51:AA53"/>
    <mergeCell ref="AB51:AB53"/>
    <mergeCell ref="X54:X57"/>
    <mergeCell ref="Y54:Y57"/>
    <mergeCell ref="Z54:Z57"/>
    <mergeCell ref="AA54:AA57"/>
    <mergeCell ref="AB54:AB57"/>
    <mergeCell ref="X37:X38"/>
    <mergeCell ref="Y37:Y38"/>
    <mergeCell ref="Z37:Z38"/>
    <mergeCell ref="AA37:AA38"/>
    <mergeCell ref="AB37:AB38"/>
    <mergeCell ref="X49:X50"/>
    <mergeCell ref="Y49:Y50"/>
    <mergeCell ref="Z49:Z50"/>
    <mergeCell ref="AA49:AA50"/>
    <mergeCell ref="AB49:AB50"/>
    <mergeCell ref="AA28:AA29"/>
    <mergeCell ref="AB28:AB29"/>
    <mergeCell ref="X30:X32"/>
    <mergeCell ref="Y30:Y32"/>
    <mergeCell ref="Z30:Z32"/>
    <mergeCell ref="AA30:AA32"/>
    <mergeCell ref="AB30:AB32"/>
    <mergeCell ref="X33:X36"/>
    <mergeCell ref="Y33:Y36"/>
    <mergeCell ref="Z33:Z36"/>
    <mergeCell ref="AA33:AA36"/>
    <mergeCell ref="AB33:AB36"/>
    <mergeCell ref="L29:L32"/>
    <mergeCell ref="X8:X9"/>
    <mergeCell ref="Y8:Y9"/>
    <mergeCell ref="Z8:Z9"/>
    <mergeCell ref="AA8:AA9"/>
    <mergeCell ref="AB8:AB9"/>
    <mergeCell ref="X10:X12"/>
    <mergeCell ref="Y10:Y12"/>
    <mergeCell ref="Z10:Z12"/>
    <mergeCell ref="AA10:AA12"/>
    <mergeCell ref="AB10:AB12"/>
    <mergeCell ref="X13:X16"/>
    <mergeCell ref="Y13:Y16"/>
    <mergeCell ref="Z13:Z16"/>
    <mergeCell ref="AA13:AA16"/>
    <mergeCell ref="AB13:AB16"/>
    <mergeCell ref="X17:X18"/>
    <mergeCell ref="Y17:Y18"/>
    <mergeCell ref="Z17:Z18"/>
    <mergeCell ref="AA17:AA18"/>
    <mergeCell ref="AB17:AB18"/>
    <mergeCell ref="X28:X29"/>
    <mergeCell ref="Y28:Y29"/>
    <mergeCell ref="Z28:Z29"/>
    <mergeCell ref="I58:I59"/>
    <mergeCell ref="J58:J59"/>
    <mergeCell ref="K58:K59"/>
    <mergeCell ref="L58:L59"/>
    <mergeCell ref="M58:M59"/>
    <mergeCell ref="I37:I38"/>
    <mergeCell ref="J37:J38"/>
    <mergeCell ref="K37:K38"/>
    <mergeCell ref="L37:L38"/>
    <mergeCell ref="M37:M38"/>
    <mergeCell ref="I50:I53"/>
    <mergeCell ref="J50:J53"/>
    <mergeCell ref="K50:K53"/>
    <mergeCell ref="L50:L53"/>
    <mergeCell ref="M50:M53"/>
    <mergeCell ref="I54:I57"/>
    <mergeCell ref="J54:J57"/>
    <mergeCell ref="K54:K57"/>
    <mergeCell ref="L54:L57"/>
    <mergeCell ref="M54:M57"/>
    <mergeCell ref="B1:C1"/>
    <mergeCell ref="C6:C18"/>
    <mergeCell ref="I9:I12"/>
    <mergeCell ref="J9:J12"/>
    <mergeCell ref="L9:L12"/>
    <mergeCell ref="I13:I16"/>
    <mergeCell ref="J13:J16"/>
    <mergeCell ref="L13:L16"/>
    <mergeCell ref="D42:H42"/>
    <mergeCell ref="I42:M42"/>
    <mergeCell ref="D21:H21"/>
    <mergeCell ref="I21:M21"/>
    <mergeCell ref="M9:M12"/>
    <mergeCell ref="M13:M16"/>
    <mergeCell ref="M17:M18"/>
    <mergeCell ref="K17:K18"/>
    <mergeCell ref="K13:K16"/>
    <mergeCell ref="K9:K12"/>
    <mergeCell ref="M29:M32"/>
    <mergeCell ref="I33:I36"/>
    <mergeCell ref="J33:J36"/>
    <mergeCell ref="K33:K36"/>
    <mergeCell ref="L33:L36"/>
    <mergeCell ref="M33:M36"/>
    <mergeCell ref="D1:H1"/>
    <mergeCell ref="I1:M1"/>
    <mergeCell ref="N1:R1"/>
    <mergeCell ref="S1:W1"/>
    <mergeCell ref="X1:AB1"/>
    <mergeCell ref="AC1:AG1"/>
    <mergeCell ref="AH42:AL42"/>
    <mergeCell ref="AM42:AQ42"/>
    <mergeCell ref="N42:R42"/>
    <mergeCell ref="S42:W42"/>
    <mergeCell ref="X42:AB42"/>
    <mergeCell ref="AC42:AG42"/>
    <mergeCell ref="AH1:AL1"/>
    <mergeCell ref="AM1:AQ1"/>
    <mergeCell ref="N21:R21"/>
    <mergeCell ref="S21:W21"/>
    <mergeCell ref="X21:AB21"/>
    <mergeCell ref="AC21:AG21"/>
    <mergeCell ref="I17:I18"/>
    <mergeCell ref="J17:J18"/>
    <mergeCell ref="L17:L18"/>
    <mergeCell ref="I29:I32"/>
    <mergeCell ref="J29:J32"/>
    <mergeCell ref="K29:K32"/>
  </mergeCell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S85"/>
  <sheetViews>
    <sheetView workbookViewId="0">
      <pane xSplit="3" ySplit="2" topLeftCell="M3" activePane="bottomRight" state="frozen"/>
      <selection activeCell="A64" sqref="A64"/>
      <selection pane="topRight" activeCell="A64" sqref="A64"/>
      <selection pane="bottomLeft" activeCell="A64" sqref="A64"/>
      <selection pane="bottomRight" activeCell="F30" sqref="F30"/>
    </sheetView>
  </sheetViews>
  <sheetFormatPr defaultColWidth="8.77734375" defaultRowHeight="14.4" x14ac:dyDescent="0.3"/>
  <cols>
    <col min="1" max="1" width="11.44140625" customWidth="1"/>
    <col min="2" max="2" width="7.77734375" customWidth="1"/>
    <col min="3" max="3" width="13.21875" customWidth="1"/>
    <col min="4" max="4" width="6.44140625" bestFit="1" customWidth="1"/>
    <col min="5" max="7" width="5" bestFit="1" customWidth="1"/>
    <col min="8" max="8" width="8" bestFit="1" customWidth="1"/>
    <col min="9" max="9" width="6.44140625" bestFit="1" customWidth="1"/>
    <col min="10" max="10" width="4" bestFit="1" customWidth="1"/>
    <col min="11" max="11" width="5" bestFit="1" customWidth="1"/>
    <col min="12" max="12" width="4" bestFit="1" customWidth="1"/>
    <col min="13" max="13" width="8" bestFit="1" customWidth="1"/>
    <col min="14" max="14" width="6.44140625" bestFit="1" customWidth="1"/>
    <col min="15" max="15" width="4" bestFit="1" customWidth="1"/>
    <col min="16" max="16" width="6.44140625" bestFit="1" customWidth="1"/>
    <col min="17" max="17" width="4" bestFit="1" customWidth="1"/>
    <col min="18" max="18" width="8" bestFit="1" customWidth="1"/>
    <col min="19" max="19" width="6.44140625" bestFit="1" customWidth="1"/>
    <col min="20" max="20" width="4" bestFit="1" customWidth="1"/>
    <col min="21" max="21" width="5" bestFit="1" customWidth="1"/>
    <col min="22" max="22" width="4" bestFit="1" customWidth="1"/>
    <col min="23" max="23" width="8" bestFit="1" customWidth="1"/>
    <col min="24" max="24" width="6.44140625" bestFit="1" customWidth="1"/>
    <col min="25" max="25" width="4" bestFit="1" customWidth="1"/>
    <col min="26" max="26" width="6.44140625" bestFit="1" customWidth="1"/>
    <col min="27" max="27" width="5" bestFit="1" customWidth="1"/>
    <col min="28" max="28" width="8" bestFit="1" customWidth="1"/>
    <col min="29" max="29" width="6.44140625" bestFit="1" customWidth="1"/>
    <col min="30" max="30" width="4" bestFit="1" customWidth="1"/>
    <col min="31" max="32" width="5" bestFit="1" customWidth="1"/>
    <col min="33" max="33" width="8" bestFit="1" customWidth="1"/>
    <col min="34" max="34" width="6.44140625" bestFit="1" customWidth="1"/>
    <col min="35" max="35" width="4" bestFit="1" customWidth="1"/>
    <col min="36" max="36" width="7.44140625" customWidth="1"/>
    <col min="37" max="37" width="4" bestFit="1" customWidth="1"/>
    <col min="38" max="38" width="8" bestFit="1" customWidth="1"/>
    <col min="39" max="39" width="6.44140625" bestFit="1" customWidth="1"/>
    <col min="40" max="40" width="8.77734375" bestFit="1" customWidth="1"/>
    <col min="41" max="41" width="9" customWidth="1"/>
    <col min="42" max="42" width="7.44140625" bestFit="1" customWidth="1"/>
    <col min="43" max="43" width="8.21875" bestFit="1" customWidth="1"/>
    <col min="45" max="45" width="9.21875" bestFit="1" customWidth="1"/>
  </cols>
  <sheetData>
    <row r="1" spans="1:45" x14ac:dyDescent="0.3">
      <c r="A1" s="2" t="s">
        <v>114</v>
      </c>
      <c r="B1" s="152" t="s">
        <v>40</v>
      </c>
      <c r="C1" s="152"/>
      <c r="D1" s="152" t="s">
        <v>1</v>
      </c>
      <c r="E1" s="152"/>
      <c r="F1" s="152"/>
      <c r="G1" s="152"/>
      <c r="H1" s="152"/>
      <c r="I1" s="152" t="s">
        <v>2</v>
      </c>
      <c r="J1" s="152"/>
      <c r="K1" s="152"/>
      <c r="L1" s="152"/>
      <c r="M1" s="152"/>
      <c r="N1" s="152" t="s">
        <v>3</v>
      </c>
      <c r="O1" s="152"/>
      <c r="P1" s="152"/>
      <c r="Q1" s="152"/>
      <c r="R1" s="152"/>
      <c r="S1" s="152" t="s">
        <v>4</v>
      </c>
      <c r="T1" s="152"/>
      <c r="U1" s="152"/>
      <c r="V1" s="152"/>
      <c r="W1" s="152"/>
      <c r="X1" s="152" t="s">
        <v>5</v>
      </c>
      <c r="Y1" s="152"/>
      <c r="Z1" s="152"/>
      <c r="AA1" s="152"/>
      <c r="AB1" s="152"/>
      <c r="AC1" s="152" t="s">
        <v>6</v>
      </c>
      <c r="AD1" s="152"/>
      <c r="AE1" s="152"/>
      <c r="AF1" s="152"/>
      <c r="AG1" s="152"/>
      <c r="AH1" s="152" t="s">
        <v>7</v>
      </c>
      <c r="AI1" s="152"/>
      <c r="AJ1" s="152"/>
      <c r="AK1" s="152"/>
      <c r="AL1" s="152"/>
      <c r="AM1" s="152" t="s">
        <v>8</v>
      </c>
      <c r="AN1" s="152"/>
      <c r="AO1" s="152"/>
      <c r="AP1" s="152"/>
      <c r="AQ1" s="152"/>
    </row>
    <row r="2" spans="1:45" x14ac:dyDescent="0.3">
      <c r="A2" s="3"/>
      <c r="B2" s="3" t="s">
        <v>39</v>
      </c>
      <c r="C2" s="3" t="s">
        <v>38</v>
      </c>
      <c r="D2" s="55" t="s">
        <v>37</v>
      </c>
      <c r="E2" s="55" t="s">
        <v>11</v>
      </c>
      <c r="F2" s="55" t="s">
        <v>27</v>
      </c>
      <c r="G2" s="55" t="s">
        <v>11</v>
      </c>
      <c r="H2" s="55" t="s">
        <v>28</v>
      </c>
      <c r="I2" s="3" t="s">
        <v>37</v>
      </c>
      <c r="J2" s="3" t="s">
        <v>11</v>
      </c>
      <c r="K2" s="3" t="s">
        <v>27</v>
      </c>
      <c r="L2" s="3" t="s">
        <v>11</v>
      </c>
      <c r="M2" s="3" t="s">
        <v>28</v>
      </c>
      <c r="N2" s="3" t="s">
        <v>37</v>
      </c>
      <c r="O2" s="3" t="s">
        <v>11</v>
      </c>
      <c r="P2" s="3" t="s">
        <v>27</v>
      </c>
      <c r="Q2" s="3" t="s">
        <v>11</v>
      </c>
      <c r="R2" s="3" t="s">
        <v>28</v>
      </c>
      <c r="S2" s="3" t="s">
        <v>37</v>
      </c>
      <c r="T2" s="3" t="s">
        <v>11</v>
      </c>
      <c r="U2" s="3" t="s">
        <v>27</v>
      </c>
      <c r="V2" s="3" t="s">
        <v>11</v>
      </c>
      <c r="W2" s="3" t="s">
        <v>28</v>
      </c>
      <c r="X2" s="55" t="s">
        <v>37</v>
      </c>
      <c r="Y2" s="55" t="s">
        <v>11</v>
      </c>
      <c r="Z2" s="55" t="s">
        <v>27</v>
      </c>
      <c r="AA2" s="55" t="s">
        <v>11</v>
      </c>
      <c r="AB2" s="55" t="s">
        <v>28</v>
      </c>
      <c r="AC2" s="55" t="s">
        <v>37</v>
      </c>
      <c r="AD2" s="55" t="s">
        <v>11</v>
      </c>
      <c r="AE2" s="55" t="s">
        <v>27</v>
      </c>
      <c r="AF2" s="55" t="s">
        <v>11</v>
      </c>
      <c r="AG2" s="55" t="s">
        <v>28</v>
      </c>
      <c r="AH2" s="3" t="s">
        <v>37</v>
      </c>
      <c r="AI2" s="3" t="s">
        <v>11</v>
      </c>
      <c r="AJ2" s="3" t="s">
        <v>27</v>
      </c>
      <c r="AK2" s="3" t="s">
        <v>11</v>
      </c>
      <c r="AL2" s="3" t="s">
        <v>28</v>
      </c>
      <c r="AM2" s="3" t="s">
        <v>37</v>
      </c>
      <c r="AN2" s="3" t="s">
        <v>11</v>
      </c>
      <c r="AO2" s="3" t="s">
        <v>27</v>
      </c>
      <c r="AP2" s="3" t="s">
        <v>11</v>
      </c>
      <c r="AQ2" s="3" t="s">
        <v>28</v>
      </c>
    </row>
    <row r="3" spans="1:45" x14ac:dyDescent="0.3">
      <c r="B3" s="4" t="s">
        <v>12</v>
      </c>
      <c r="C3" s="180" t="s">
        <v>145</v>
      </c>
      <c r="D3" s="25" t="s">
        <v>222</v>
      </c>
      <c r="E3" s="3">
        <v>66</v>
      </c>
      <c r="F3" s="3">
        <v>2900</v>
      </c>
      <c r="G3" s="3">
        <v>64</v>
      </c>
      <c r="H3" s="3">
        <v>2500</v>
      </c>
      <c r="I3" s="11" t="s">
        <v>315</v>
      </c>
      <c r="J3" s="11"/>
      <c r="X3" s="3"/>
      <c r="Y3" s="3"/>
      <c r="Z3" s="3"/>
      <c r="AA3" s="3"/>
      <c r="AB3" s="3"/>
      <c r="AC3" s="36" t="s">
        <v>12</v>
      </c>
      <c r="AD3" s="3">
        <v>277</v>
      </c>
      <c r="AE3" s="50">
        <v>1170.5999999999999</v>
      </c>
      <c r="AF3" s="3">
        <v>302</v>
      </c>
      <c r="AG3" s="50">
        <v>1056.3</v>
      </c>
      <c r="AM3" s="3"/>
      <c r="AN3" s="3" t="s">
        <v>212</v>
      </c>
      <c r="AO3" s="3" t="s">
        <v>211</v>
      </c>
      <c r="AP3" s="3" t="s">
        <v>217</v>
      </c>
    </row>
    <row r="4" spans="1:45" x14ac:dyDescent="0.3">
      <c r="B4" s="4" t="s">
        <v>13</v>
      </c>
      <c r="C4" s="180"/>
      <c r="D4" s="26" t="s">
        <v>223</v>
      </c>
      <c r="E4" s="3">
        <v>150</v>
      </c>
      <c r="F4" s="3">
        <v>3200</v>
      </c>
      <c r="G4" s="3">
        <v>141</v>
      </c>
      <c r="H4" s="3">
        <v>3000</v>
      </c>
      <c r="I4" s="102" t="s">
        <v>311</v>
      </c>
      <c r="J4" s="103">
        <v>239</v>
      </c>
      <c r="K4" s="103">
        <v>5</v>
      </c>
      <c r="L4" s="103">
        <v>228</v>
      </c>
      <c r="M4" s="103">
        <v>4.5</v>
      </c>
      <c r="S4" s="3"/>
      <c r="T4" s="85" t="s">
        <v>304</v>
      </c>
      <c r="U4" s="85" t="s">
        <v>188</v>
      </c>
      <c r="V4" s="84" t="s">
        <v>121</v>
      </c>
      <c r="W4" s="84"/>
      <c r="X4" s="31" t="s">
        <v>196</v>
      </c>
      <c r="Y4" s="3">
        <v>490</v>
      </c>
      <c r="Z4" s="3">
        <v>3300</v>
      </c>
      <c r="AA4" s="3">
        <v>559</v>
      </c>
      <c r="AB4" s="3">
        <v>3000</v>
      </c>
      <c r="AC4" s="36" t="s">
        <v>13</v>
      </c>
      <c r="AD4" s="3">
        <v>168</v>
      </c>
      <c r="AE4" s="50">
        <v>1549.3</v>
      </c>
      <c r="AF4" s="3">
        <v>179</v>
      </c>
      <c r="AG4" s="50">
        <v>1299.0999999999999</v>
      </c>
      <c r="AM4" s="39" t="s">
        <v>214</v>
      </c>
      <c r="AN4" s="3">
        <v>1503</v>
      </c>
      <c r="AO4" s="50">
        <v>2595.3000000000002</v>
      </c>
      <c r="AP4" s="163">
        <v>2615.61</v>
      </c>
      <c r="AQ4" s="6"/>
      <c r="AR4" s="6"/>
    </row>
    <row r="5" spans="1:45" x14ac:dyDescent="0.3">
      <c r="B5" s="4" t="s">
        <v>14</v>
      </c>
      <c r="C5" s="180" t="s">
        <v>146</v>
      </c>
      <c r="D5" s="26" t="s">
        <v>224</v>
      </c>
      <c r="E5" s="3">
        <v>134</v>
      </c>
      <c r="F5" s="3">
        <v>3700</v>
      </c>
      <c r="G5" s="3">
        <v>135</v>
      </c>
      <c r="H5" s="3">
        <v>3100</v>
      </c>
      <c r="I5" s="104" t="s">
        <v>312</v>
      </c>
      <c r="J5" s="105">
        <v>184</v>
      </c>
      <c r="K5" s="105">
        <v>5.5</v>
      </c>
      <c r="L5" s="105">
        <v>164</v>
      </c>
      <c r="M5" s="105">
        <v>5</v>
      </c>
      <c r="S5" s="85" t="s">
        <v>302</v>
      </c>
      <c r="T5" s="3">
        <v>636</v>
      </c>
      <c r="U5" s="3">
        <v>2300</v>
      </c>
      <c r="V5">
        <v>5.8</v>
      </c>
      <c r="X5" s="32" t="s">
        <v>198</v>
      </c>
      <c r="Y5" s="33">
        <v>476</v>
      </c>
      <c r="Z5" s="33">
        <v>3800</v>
      </c>
      <c r="AA5" s="33">
        <v>574</v>
      </c>
      <c r="AB5" s="33">
        <v>3100</v>
      </c>
      <c r="AC5" s="36" t="s">
        <v>14</v>
      </c>
      <c r="AD5" s="3">
        <v>93</v>
      </c>
      <c r="AE5" s="50">
        <v>1990.4</v>
      </c>
      <c r="AF5" s="3">
        <v>89</v>
      </c>
      <c r="AG5" s="50">
        <v>1466.9</v>
      </c>
      <c r="AM5" s="40" t="s">
        <v>215</v>
      </c>
      <c r="AN5" s="3">
        <v>1620</v>
      </c>
      <c r="AO5" s="50">
        <v>2729.86</v>
      </c>
      <c r="AP5" s="163"/>
      <c r="AQ5" s="43"/>
      <c r="AR5" s="43"/>
    </row>
    <row r="6" spans="1:45" ht="15" customHeight="1" x14ac:dyDescent="0.3">
      <c r="B6" s="4" t="s">
        <v>45</v>
      </c>
      <c r="C6" s="180"/>
      <c r="D6" s="26" t="s">
        <v>225</v>
      </c>
      <c r="E6" s="3">
        <v>117</v>
      </c>
      <c r="F6" s="3">
        <v>4200</v>
      </c>
      <c r="G6" s="3">
        <v>123</v>
      </c>
      <c r="H6" s="3">
        <v>2800</v>
      </c>
      <c r="S6" s="85" t="s">
        <v>303</v>
      </c>
      <c r="T6" s="3">
        <v>687</v>
      </c>
      <c r="U6" s="3">
        <v>2500</v>
      </c>
      <c r="V6">
        <v>6.3</v>
      </c>
      <c r="X6" s="32" t="s">
        <v>197</v>
      </c>
      <c r="Y6" s="3">
        <v>423</v>
      </c>
      <c r="Z6" s="3">
        <v>4100</v>
      </c>
      <c r="AA6" s="3">
        <v>577</v>
      </c>
      <c r="AB6" s="3">
        <v>3100</v>
      </c>
      <c r="AC6" s="36" t="s">
        <v>15</v>
      </c>
      <c r="AD6" s="3">
        <v>80</v>
      </c>
      <c r="AE6" s="50">
        <v>2196.1</v>
      </c>
      <c r="AF6" s="3">
        <v>117</v>
      </c>
      <c r="AG6" s="50">
        <v>1434.2</v>
      </c>
      <c r="AM6" s="3" t="s">
        <v>216</v>
      </c>
      <c r="AN6" s="3">
        <v>1500</v>
      </c>
      <c r="AO6" s="50">
        <v>2512.56</v>
      </c>
      <c r="AP6" s="163"/>
      <c r="AQ6" s="43"/>
      <c r="AR6" s="43"/>
    </row>
    <row r="7" spans="1:45" ht="15" customHeight="1" x14ac:dyDescent="0.3">
      <c r="B7" s="4"/>
      <c r="C7" s="180"/>
      <c r="D7" s="26"/>
      <c r="E7" s="3"/>
      <c r="F7" s="3"/>
      <c r="G7" s="3"/>
      <c r="H7" s="3"/>
      <c r="X7" s="38"/>
      <c r="Y7" s="3"/>
      <c r="Z7" s="3"/>
      <c r="AA7" s="3"/>
      <c r="AB7" s="3"/>
      <c r="AC7" s="36"/>
      <c r="AD7" s="3"/>
      <c r="AE7" s="50"/>
      <c r="AF7" s="3"/>
      <c r="AG7" s="50"/>
      <c r="AM7" s="3"/>
      <c r="AN7" s="3" t="s">
        <v>212</v>
      </c>
      <c r="AO7" s="3" t="s">
        <v>211</v>
      </c>
      <c r="AP7" s="3"/>
    </row>
    <row r="8" spans="1:45" x14ac:dyDescent="0.3">
      <c r="C8" s="180"/>
      <c r="D8" s="26" t="s">
        <v>226</v>
      </c>
      <c r="E8" s="3">
        <v>170</v>
      </c>
      <c r="F8" s="3">
        <v>4400</v>
      </c>
      <c r="G8" s="3">
        <v>176</v>
      </c>
      <c r="H8" s="3">
        <v>3100</v>
      </c>
      <c r="I8" s="3" t="s">
        <v>16</v>
      </c>
      <c r="J8" s="3">
        <v>47</v>
      </c>
      <c r="K8" s="3">
        <v>4000</v>
      </c>
      <c r="L8" s="3">
        <v>52</v>
      </c>
      <c r="M8" s="3">
        <v>2300</v>
      </c>
      <c r="N8" s="152" t="s">
        <v>191</v>
      </c>
      <c r="O8" s="152">
        <v>131</v>
      </c>
      <c r="P8" s="152">
        <v>4057</v>
      </c>
      <c r="Q8" s="152">
        <v>119</v>
      </c>
      <c r="R8" s="152">
        <v>2677</v>
      </c>
      <c r="S8" s="152" t="s">
        <v>200</v>
      </c>
      <c r="T8" s="152">
        <v>138</v>
      </c>
      <c r="U8" s="152">
        <v>4000</v>
      </c>
      <c r="V8" s="152">
        <v>143</v>
      </c>
      <c r="W8" s="153">
        <v>2500</v>
      </c>
      <c r="X8" s="152" t="s">
        <v>191</v>
      </c>
      <c r="Y8" s="152">
        <v>132</v>
      </c>
      <c r="Z8" s="152">
        <v>3649</v>
      </c>
      <c r="AA8" s="152">
        <v>202</v>
      </c>
      <c r="AB8" s="152">
        <v>2767</v>
      </c>
      <c r="AC8" s="36" t="s">
        <v>16</v>
      </c>
      <c r="AD8" s="3">
        <v>135</v>
      </c>
      <c r="AE8" s="50">
        <v>2571</v>
      </c>
      <c r="AF8" s="3">
        <v>192</v>
      </c>
      <c r="AG8" s="50">
        <v>1736.9</v>
      </c>
      <c r="AH8" s="152" t="s">
        <v>207</v>
      </c>
      <c r="AI8" s="159">
        <v>164</v>
      </c>
      <c r="AJ8" s="155">
        <v>3559.6</v>
      </c>
      <c r="AK8" s="210">
        <v>160</v>
      </c>
      <c r="AL8" s="155">
        <v>2504.8000000000002</v>
      </c>
      <c r="AM8" s="214" t="s">
        <v>207</v>
      </c>
      <c r="AN8" s="214">
        <v>772</v>
      </c>
      <c r="AO8" s="214">
        <v>2844.5</v>
      </c>
      <c r="AP8" s="6"/>
      <c r="AQ8" s="6"/>
      <c r="AR8" s="6"/>
      <c r="AS8" s="6"/>
    </row>
    <row r="9" spans="1:45" x14ac:dyDescent="0.3">
      <c r="C9" s="180"/>
      <c r="D9" s="164" t="s">
        <v>218</v>
      </c>
      <c r="E9" s="152">
        <v>190</v>
      </c>
      <c r="F9" s="152">
        <v>4600</v>
      </c>
      <c r="G9" s="152">
        <v>185</v>
      </c>
      <c r="H9" s="152">
        <v>3400</v>
      </c>
      <c r="I9" s="152" t="s">
        <v>181</v>
      </c>
      <c r="J9" s="152">
        <v>221</v>
      </c>
      <c r="K9" s="152">
        <v>3500</v>
      </c>
      <c r="L9" s="152">
        <v>259</v>
      </c>
      <c r="M9" s="152">
        <v>2700</v>
      </c>
      <c r="N9" s="152"/>
      <c r="O9" s="152"/>
      <c r="P9" s="152"/>
      <c r="Q9" s="152"/>
      <c r="R9" s="152"/>
      <c r="S9" s="152"/>
      <c r="T9" s="152"/>
      <c r="U9" s="152"/>
      <c r="V9" s="152"/>
      <c r="W9" s="153"/>
      <c r="X9" s="152"/>
      <c r="Y9" s="152"/>
      <c r="Z9" s="152"/>
      <c r="AA9" s="152"/>
      <c r="AB9" s="152"/>
      <c r="AC9" s="36" t="s">
        <v>17</v>
      </c>
      <c r="AD9" s="3">
        <v>77</v>
      </c>
      <c r="AE9" s="50">
        <v>2797.6</v>
      </c>
      <c r="AF9" s="3">
        <v>137</v>
      </c>
      <c r="AG9" s="50">
        <v>1890.3</v>
      </c>
      <c r="AH9" s="152"/>
      <c r="AI9" s="159"/>
      <c r="AJ9" s="155"/>
      <c r="AK9" s="210"/>
      <c r="AL9" s="155"/>
      <c r="AM9" s="163"/>
      <c r="AN9" s="163"/>
      <c r="AO9" s="163"/>
      <c r="AP9" s="6"/>
      <c r="AQ9" s="6"/>
      <c r="AR9" s="6"/>
      <c r="AS9" s="6"/>
    </row>
    <row r="10" spans="1:45" x14ac:dyDescent="0.3">
      <c r="C10" s="180"/>
      <c r="D10" s="164"/>
      <c r="E10" s="152"/>
      <c r="F10" s="152"/>
      <c r="G10" s="152"/>
      <c r="H10" s="152"/>
      <c r="I10" s="152"/>
      <c r="J10" s="152"/>
      <c r="K10" s="152"/>
      <c r="L10" s="152"/>
      <c r="M10" s="152"/>
      <c r="N10" s="152" t="s">
        <v>248</v>
      </c>
      <c r="O10" s="152">
        <v>350</v>
      </c>
      <c r="P10" s="152">
        <v>3775</v>
      </c>
      <c r="Q10" s="152">
        <v>394</v>
      </c>
      <c r="R10" s="152">
        <v>2631</v>
      </c>
      <c r="S10" s="152" t="s">
        <v>201</v>
      </c>
      <c r="T10" s="152">
        <v>136</v>
      </c>
      <c r="U10" s="152">
        <v>4000</v>
      </c>
      <c r="V10" s="152">
        <v>169</v>
      </c>
      <c r="W10" s="153">
        <v>2600</v>
      </c>
      <c r="X10" s="152" t="s">
        <v>192</v>
      </c>
      <c r="Y10" s="152">
        <v>183</v>
      </c>
      <c r="Z10" s="152">
        <v>3819</v>
      </c>
      <c r="AA10" s="152">
        <v>247</v>
      </c>
      <c r="AB10" s="152">
        <v>2876</v>
      </c>
      <c r="AC10" s="36" t="s">
        <v>18</v>
      </c>
      <c r="AD10" s="3">
        <v>85</v>
      </c>
      <c r="AE10" s="50">
        <v>2411.9</v>
      </c>
      <c r="AF10" s="3">
        <v>158</v>
      </c>
      <c r="AG10" s="50">
        <v>1820.2</v>
      </c>
      <c r="AH10" s="152"/>
      <c r="AI10" s="159"/>
      <c r="AJ10" s="155"/>
      <c r="AK10" s="210"/>
      <c r="AL10" s="155"/>
      <c r="AM10" s="163"/>
      <c r="AN10" s="163"/>
      <c r="AO10" s="163"/>
      <c r="AP10" s="6"/>
      <c r="AQ10" s="6"/>
      <c r="AR10" s="6"/>
      <c r="AS10" s="6"/>
    </row>
    <row r="11" spans="1:45" x14ac:dyDescent="0.3">
      <c r="C11" s="180"/>
      <c r="D11" s="164" t="s">
        <v>219</v>
      </c>
      <c r="E11" s="152">
        <v>253</v>
      </c>
      <c r="F11" s="152">
        <v>4500</v>
      </c>
      <c r="G11" s="152">
        <v>289</v>
      </c>
      <c r="H11" s="152">
        <v>3400</v>
      </c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3"/>
      <c r="X11" s="152"/>
      <c r="Y11" s="152"/>
      <c r="Z11" s="152"/>
      <c r="AA11" s="152"/>
      <c r="AB11" s="152"/>
      <c r="AC11" s="36" t="s">
        <v>19</v>
      </c>
      <c r="AD11" s="3">
        <v>84</v>
      </c>
      <c r="AE11" s="50">
        <v>2608.1999999999998</v>
      </c>
      <c r="AF11" s="3">
        <v>160</v>
      </c>
      <c r="AG11" s="50">
        <v>1878</v>
      </c>
      <c r="AH11" s="152" t="s">
        <v>208</v>
      </c>
      <c r="AI11" s="159">
        <v>157</v>
      </c>
      <c r="AJ11" s="155">
        <v>3276.6</v>
      </c>
      <c r="AK11" s="210">
        <v>181</v>
      </c>
      <c r="AL11" s="155">
        <v>2599.4</v>
      </c>
      <c r="AM11" s="192" t="s">
        <v>208</v>
      </c>
      <c r="AN11" s="163">
        <v>692</v>
      </c>
      <c r="AO11" s="163">
        <v>2934.5</v>
      </c>
      <c r="AP11" s="6"/>
      <c r="AQ11" s="6"/>
      <c r="AR11" s="6"/>
      <c r="AS11" s="6"/>
    </row>
    <row r="12" spans="1:45" x14ac:dyDescent="0.3">
      <c r="C12" s="180"/>
      <c r="D12" s="164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 t="s">
        <v>202</v>
      </c>
      <c r="T12" s="152">
        <v>179</v>
      </c>
      <c r="U12" s="152">
        <v>3500</v>
      </c>
      <c r="V12" s="152">
        <v>256</v>
      </c>
      <c r="W12" s="153">
        <v>2600</v>
      </c>
      <c r="X12" s="152"/>
      <c r="Y12" s="152"/>
      <c r="Z12" s="152"/>
      <c r="AA12" s="152"/>
      <c r="AB12" s="152"/>
      <c r="AC12" s="36" t="s">
        <v>20</v>
      </c>
      <c r="AD12" s="3">
        <v>69</v>
      </c>
      <c r="AE12" s="50">
        <v>2395.9</v>
      </c>
      <c r="AF12" s="3">
        <v>167</v>
      </c>
      <c r="AG12" s="50">
        <v>1847.2</v>
      </c>
      <c r="AH12" s="152"/>
      <c r="AI12" s="159"/>
      <c r="AJ12" s="155"/>
      <c r="AK12" s="210"/>
      <c r="AL12" s="155"/>
      <c r="AM12" s="192"/>
      <c r="AN12" s="163"/>
      <c r="AO12" s="163"/>
      <c r="AP12" s="6"/>
      <c r="AQ12" s="6"/>
      <c r="AR12" s="6"/>
      <c r="AS12" s="6"/>
    </row>
    <row r="13" spans="1:45" x14ac:dyDescent="0.3">
      <c r="C13" s="180"/>
      <c r="D13" s="164" t="s">
        <v>220</v>
      </c>
      <c r="E13" s="152">
        <v>297</v>
      </c>
      <c r="F13" s="152">
        <v>4500</v>
      </c>
      <c r="G13" s="152">
        <v>318</v>
      </c>
      <c r="H13" s="152">
        <v>3200</v>
      </c>
      <c r="I13" s="152" t="s">
        <v>182</v>
      </c>
      <c r="J13" s="152">
        <v>308</v>
      </c>
      <c r="K13" s="152">
        <v>3400</v>
      </c>
      <c r="L13" s="152">
        <v>317</v>
      </c>
      <c r="M13" s="152">
        <v>2500</v>
      </c>
      <c r="N13" s="152"/>
      <c r="O13" s="152"/>
      <c r="P13" s="152"/>
      <c r="Q13" s="152"/>
      <c r="R13" s="152"/>
      <c r="S13" s="152"/>
      <c r="T13" s="152"/>
      <c r="U13" s="152"/>
      <c r="V13" s="152"/>
      <c r="W13" s="153"/>
      <c r="X13" s="152" t="s">
        <v>182</v>
      </c>
      <c r="Y13" s="152">
        <v>308</v>
      </c>
      <c r="Z13" s="152">
        <v>3638</v>
      </c>
      <c r="AA13" s="152">
        <v>358</v>
      </c>
      <c r="AB13" s="152">
        <v>2755</v>
      </c>
      <c r="AC13" s="36" t="s">
        <v>21</v>
      </c>
      <c r="AD13" s="3">
        <v>67</v>
      </c>
      <c r="AE13" s="50">
        <v>2415.8000000000002</v>
      </c>
      <c r="AF13" s="3">
        <v>168</v>
      </c>
      <c r="AG13" s="50">
        <v>1686.9</v>
      </c>
      <c r="AH13" s="152"/>
      <c r="AI13" s="159"/>
      <c r="AJ13" s="155"/>
      <c r="AK13" s="210"/>
      <c r="AL13" s="155"/>
      <c r="AM13" s="192"/>
      <c r="AN13" s="163"/>
      <c r="AO13" s="163"/>
      <c r="AP13" s="6"/>
      <c r="AQ13" s="6"/>
      <c r="AR13" s="6"/>
      <c r="AS13" s="6"/>
    </row>
    <row r="14" spans="1:45" x14ac:dyDescent="0.3">
      <c r="C14" s="180"/>
      <c r="D14" s="164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 t="s">
        <v>203</v>
      </c>
      <c r="T14" s="152">
        <v>192</v>
      </c>
      <c r="U14" s="152">
        <v>3500</v>
      </c>
      <c r="V14" s="152">
        <v>193</v>
      </c>
      <c r="W14" s="153">
        <v>2500</v>
      </c>
      <c r="X14" s="152"/>
      <c r="Y14" s="152"/>
      <c r="Z14" s="152"/>
      <c r="AA14" s="152"/>
      <c r="AB14" s="152"/>
      <c r="AC14" s="36" t="s">
        <v>22</v>
      </c>
      <c r="AD14" s="3">
        <v>73</v>
      </c>
      <c r="AE14" s="50">
        <v>3014.1</v>
      </c>
      <c r="AF14" s="3">
        <v>136</v>
      </c>
      <c r="AG14" s="50">
        <v>1657.4</v>
      </c>
      <c r="AH14" s="158" t="s">
        <v>209</v>
      </c>
      <c r="AI14" s="159">
        <v>149</v>
      </c>
      <c r="AJ14" s="155">
        <v>3190.1</v>
      </c>
      <c r="AK14" s="210">
        <v>200</v>
      </c>
      <c r="AL14" s="155">
        <v>2431.6</v>
      </c>
      <c r="AM14" s="163" t="s">
        <v>209</v>
      </c>
      <c r="AN14" s="163">
        <v>749</v>
      </c>
      <c r="AO14" s="163">
        <v>2882.2</v>
      </c>
      <c r="AP14" s="6"/>
      <c r="AQ14" s="6"/>
      <c r="AR14" s="6"/>
      <c r="AS14" s="6"/>
    </row>
    <row r="15" spans="1:45" x14ac:dyDescent="0.3">
      <c r="C15" s="180"/>
      <c r="D15" s="164" t="s">
        <v>221</v>
      </c>
      <c r="E15" s="152">
        <v>292</v>
      </c>
      <c r="F15" s="152">
        <v>4300</v>
      </c>
      <c r="G15" s="152">
        <v>322</v>
      </c>
      <c r="H15" s="152">
        <v>3200</v>
      </c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3"/>
      <c r="X15" s="152"/>
      <c r="Y15" s="152"/>
      <c r="Z15" s="152"/>
      <c r="AA15" s="152"/>
      <c r="AB15" s="152"/>
      <c r="AC15" s="36" t="s">
        <v>23</v>
      </c>
      <c r="AD15" s="3">
        <v>75</v>
      </c>
      <c r="AE15" s="50">
        <v>2607.4</v>
      </c>
      <c r="AF15" s="3">
        <v>160</v>
      </c>
      <c r="AG15" s="50">
        <v>1718.3</v>
      </c>
      <c r="AH15" s="158"/>
      <c r="AI15" s="159"/>
      <c r="AJ15" s="155"/>
      <c r="AK15" s="210"/>
      <c r="AL15" s="155"/>
      <c r="AM15" s="163"/>
      <c r="AN15" s="163"/>
      <c r="AO15" s="163"/>
      <c r="AP15" s="6"/>
      <c r="AQ15" s="6"/>
      <c r="AR15" s="6"/>
      <c r="AS15" s="6"/>
    </row>
    <row r="16" spans="1:45" x14ac:dyDescent="0.3">
      <c r="C16" s="180"/>
      <c r="D16" s="164"/>
      <c r="E16" s="152"/>
      <c r="F16" s="152"/>
      <c r="G16" s="152"/>
      <c r="H16" s="152"/>
      <c r="I16" s="152"/>
      <c r="J16" s="152"/>
      <c r="K16" s="152"/>
      <c r="L16" s="152"/>
      <c r="M16" s="152"/>
      <c r="N16" s="152" t="s">
        <v>249</v>
      </c>
      <c r="O16" s="152">
        <v>151</v>
      </c>
      <c r="P16" s="152">
        <v>3520</v>
      </c>
      <c r="Q16" s="152">
        <v>167</v>
      </c>
      <c r="R16" s="152">
        <v>2474</v>
      </c>
      <c r="S16" s="152" t="s">
        <v>204</v>
      </c>
      <c r="T16" s="152">
        <v>217</v>
      </c>
      <c r="U16" s="152">
        <v>3100</v>
      </c>
      <c r="V16" s="152">
        <v>164</v>
      </c>
      <c r="W16" s="153">
        <v>2300</v>
      </c>
      <c r="X16" s="152"/>
      <c r="Y16" s="152"/>
      <c r="Z16" s="152"/>
      <c r="AA16" s="152"/>
      <c r="AB16" s="152"/>
      <c r="AC16" s="36" t="s">
        <v>24</v>
      </c>
      <c r="AD16" s="3">
        <v>85</v>
      </c>
      <c r="AE16" s="50">
        <v>2580</v>
      </c>
      <c r="AF16" s="3">
        <v>187</v>
      </c>
      <c r="AG16" s="50">
        <v>1826.5</v>
      </c>
      <c r="AH16" s="158"/>
      <c r="AI16" s="159"/>
      <c r="AJ16" s="155"/>
      <c r="AK16" s="210"/>
      <c r="AL16" s="155"/>
      <c r="AM16" s="163"/>
      <c r="AN16" s="163"/>
      <c r="AO16" s="163"/>
      <c r="AP16" s="6"/>
      <c r="AQ16" s="6"/>
      <c r="AR16" s="6"/>
      <c r="AS16" s="6"/>
    </row>
    <row r="17" spans="1:45" x14ac:dyDescent="0.3">
      <c r="C17" s="180"/>
      <c r="D17" s="164" t="s">
        <v>210</v>
      </c>
      <c r="E17" s="152">
        <v>262</v>
      </c>
      <c r="F17" s="152">
        <v>4000</v>
      </c>
      <c r="G17" s="152">
        <v>262</v>
      </c>
      <c r="H17" s="152">
        <v>3000</v>
      </c>
      <c r="I17" s="152" t="s">
        <v>183</v>
      </c>
      <c r="J17" s="152">
        <v>204</v>
      </c>
      <c r="K17" s="152">
        <v>2900</v>
      </c>
      <c r="L17" s="152">
        <v>247</v>
      </c>
      <c r="M17" s="152">
        <v>2300</v>
      </c>
      <c r="N17" s="152"/>
      <c r="O17" s="152"/>
      <c r="P17" s="152"/>
      <c r="Q17" s="152"/>
      <c r="R17" s="152"/>
      <c r="S17" s="152"/>
      <c r="T17" s="152"/>
      <c r="U17" s="152"/>
      <c r="V17" s="152"/>
      <c r="W17" s="153"/>
      <c r="X17" s="152" t="s">
        <v>193</v>
      </c>
      <c r="Y17" s="152">
        <v>169</v>
      </c>
      <c r="Z17" s="152">
        <v>3214</v>
      </c>
      <c r="AA17" s="152">
        <v>198</v>
      </c>
      <c r="AB17" s="152">
        <v>2546</v>
      </c>
      <c r="AC17" s="36" t="s">
        <v>25</v>
      </c>
      <c r="AD17" s="3">
        <v>83</v>
      </c>
      <c r="AE17" s="50">
        <v>2396.4</v>
      </c>
      <c r="AF17" s="3">
        <v>194</v>
      </c>
      <c r="AG17" s="50">
        <v>1909.2</v>
      </c>
      <c r="AM17" s="163" t="s">
        <v>210</v>
      </c>
      <c r="AN17" s="163">
        <v>300</v>
      </c>
      <c r="AO17" s="163">
        <v>2523.5</v>
      </c>
      <c r="AP17" s="6"/>
      <c r="AQ17" s="6"/>
      <c r="AR17" s="6"/>
      <c r="AS17" s="6"/>
    </row>
    <row r="18" spans="1:45" x14ac:dyDescent="0.3">
      <c r="C18" s="180"/>
      <c r="D18" s="164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3"/>
      <c r="T18" s="3"/>
      <c r="U18" s="3"/>
      <c r="V18" s="3"/>
      <c r="W18" s="34"/>
      <c r="X18" s="152"/>
      <c r="Y18" s="152"/>
      <c r="Z18" s="152"/>
      <c r="AA18" s="152"/>
      <c r="AB18" s="152"/>
      <c r="AC18" s="36" t="s">
        <v>26</v>
      </c>
      <c r="AD18" s="3">
        <v>74</v>
      </c>
      <c r="AE18" s="50">
        <v>2395.4</v>
      </c>
      <c r="AF18" s="3">
        <v>147</v>
      </c>
      <c r="AG18" s="50">
        <v>1700.3</v>
      </c>
      <c r="AM18" s="163"/>
      <c r="AN18" s="163"/>
      <c r="AO18" s="163"/>
      <c r="AP18" s="6"/>
      <c r="AQ18" s="6"/>
      <c r="AR18" s="6"/>
      <c r="AS18" s="6"/>
    </row>
    <row r="19" spans="1:45" x14ac:dyDescent="0.3">
      <c r="A19" s="53" t="s">
        <v>34</v>
      </c>
      <c r="B19" s="53"/>
      <c r="C19" s="51"/>
      <c r="D19" s="16"/>
      <c r="E19" s="16">
        <v>1464</v>
      </c>
      <c r="F19" s="16">
        <v>4400</v>
      </c>
      <c r="G19" s="16">
        <v>1552</v>
      </c>
      <c r="H19" s="16">
        <v>3200</v>
      </c>
      <c r="I19" s="64" t="s">
        <v>121</v>
      </c>
      <c r="J19" s="16"/>
      <c r="K19" s="16">
        <v>8.6999999999999993</v>
      </c>
      <c r="L19" s="16"/>
      <c r="M19" s="16">
        <v>6.4</v>
      </c>
      <c r="N19" s="16"/>
      <c r="O19" s="27">
        <v>632</v>
      </c>
      <c r="P19" s="16">
        <v>3772</v>
      </c>
      <c r="Q19" s="27">
        <v>680</v>
      </c>
      <c r="R19" s="16">
        <v>2600</v>
      </c>
      <c r="S19" s="16"/>
      <c r="T19" s="16">
        <v>862</v>
      </c>
      <c r="U19" s="16">
        <v>3600</v>
      </c>
      <c r="V19" s="16">
        <v>925</v>
      </c>
      <c r="W19" s="51">
        <v>2500</v>
      </c>
      <c r="X19" s="16"/>
      <c r="Y19" s="16">
        <v>792</v>
      </c>
      <c r="Z19" s="16">
        <v>3591</v>
      </c>
      <c r="AA19" s="16">
        <v>1005</v>
      </c>
      <c r="AB19" s="16">
        <v>2746</v>
      </c>
      <c r="AC19" s="16"/>
      <c r="AD19" s="16">
        <f>SUM(AD8:AD18)</f>
        <v>907</v>
      </c>
      <c r="AE19" s="52">
        <f>(AD8*AE8+AD9*AE9+AD10*AE10+AD11*AE11+AD12*AE12+AD13*AE13+AD14*AE14+AD15*AE15+AD16*AE16+AD17*AE17+AD18*AE18)/SUM(AD8:AD18)</f>
        <v>2563.1987872105847</v>
      </c>
      <c r="AF19" s="16">
        <f>SUM(AF8:AF18)</f>
        <v>1806</v>
      </c>
      <c r="AG19" s="52">
        <f>(AF8*AG8+AF9*AG9+AF10*AG10+AF11*AG11+AF12*AG12+AF13*AG13+AF14*AG14+AF15*AG15+AF16*AG16+AF17*AG17+AF18*AG18)/SUM(AF8:AF18)</f>
        <v>1791.0453488372093</v>
      </c>
      <c r="AH19" s="64"/>
      <c r="AI19" s="16"/>
      <c r="AJ19" s="52">
        <v>3332.2</v>
      </c>
      <c r="AK19" s="52"/>
      <c r="AL19" s="52">
        <v>2500.6</v>
      </c>
      <c r="AM19" s="63"/>
      <c r="AN19" s="63">
        <v>1044</v>
      </c>
      <c r="AO19" s="63">
        <v>3537.8</v>
      </c>
      <c r="AP19" s="52">
        <v>1469</v>
      </c>
      <c r="AQ19" s="52">
        <v>2347.8000000000002</v>
      </c>
      <c r="AR19" s="52" t="s">
        <v>213</v>
      </c>
      <c r="AS19" s="52">
        <v>2848.2</v>
      </c>
    </row>
    <row r="20" spans="1:45" s="12" customFormat="1" x14ac:dyDescent="0.3">
      <c r="F20" s="43"/>
      <c r="H20" s="43"/>
      <c r="M20" s="8"/>
      <c r="P20" s="43"/>
      <c r="Q20" s="43"/>
      <c r="R20" s="43"/>
      <c r="U20" s="43"/>
      <c r="W20" s="43"/>
      <c r="Z20" s="43"/>
      <c r="AB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</row>
    <row r="21" spans="1:45" x14ac:dyDescent="0.3">
      <c r="A21" s="2" t="s">
        <v>189</v>
      </c>
      <c r="B21" s="3"/>
      <c r="C21" s="3"/>
      <c r="D21" s="152" t="s">
        <v>1</v>
      </c>
      <c r="E21" s="152"/>
      <c r="F21" s="152"/>
      <c r="G21" s="152"/>
      <c r="H21" s="152"/>
      <c r="I21" s="152" t="s">
        <v>2</v>
      </c>
      <c r="J21" s="152"/>
      <c r="K21" s="152"/>
      <c r="L21" s="152"/>
      <c r="M21" s="152"/>
      <c r="N21" s="152" t="s">
        <v>3</v>
      </c>
      <c r="O21" s="152"/>
      <c r="P21" s="152"/>
      <c r="Q21" s="152"/>
      <c r="R21" s="152"/>
      <c r="S21" s="152" t="s">
        <v>4</v>
      </c>
      <c r="T21" s="152"/>
      <c r="U21" s="152"/>
      <c r="V21" s="152"/>
      <c r="W21" s="152"/>
      <c r="X21" s="152" t="s">
        <v>5</v>
      </c>
      <c r="Y21" s="152"/>
      <c r="Z21" s="152"/>
      <c r="AA21" s="152"/>
      <c r="AB21" s="152"/>
      <c r="AC21" s="152" t="s">
        <v>6</v>
      </c>
      <c r="AD21" s="152"/>
      <c r="AE21" s="152"/>
      <c r="AF21" s="152"/>
      <c r="AG21" s="152"/>
      <c r="AH21" s="152" t="s">
        <v>7</v>
      </c>
      <c r="AI21" s="152"/>
      <c r="AJ21" s="152"/>
      <c r="AK21" s="152"/>
      <c r="AL21" s="152"/>
      <c r="AM21" s="163" t="s">
        <v>8</v>
      </c>
      <c r="AN21" s="163"/>
      <c r="AO21" s="163"/>
      <c r="AP21" s="163"/>
      <c r="AQ21" s="163"/>
      <c r="AR21" s="43"/>
      <c r="AS21" s="43"/>
    </row>
    <row r="22" spans="1:45" x14ac:dyDescent="0.3">
      <c r="A22" s="3"/>
      <c r="B22" s="3"/>
      <c r="C22" s="3"/>
      <c r="D22" s="3" t="s">
        <v>37</v>
      </c>
      <c r="E22" s="3" t="s">
        <v>11</v>
      </c>
      <c r="F22" s="3" t="s">
        <v>27</v>
      </c>
      <c r="G22" s="3" t="s">
        <v>11</v>
      </c>
      <c r="H22" s="3" t="s">
        <v>28</v>
      </c>
      <c r="I22" s="3" t="s">
        <v>37</v>
      </c>
      <c r="J22" s="3" t="s">
        <v>11</v>
      </c>
      <c r="K22" s="3" t="s">
        <v>27</v>
      </c>
      <c r="L22" s="3" t="s">
        <v>11</v>
      </c>
      <c r="M22" s="3" t="s">
        <v>28</v>
      </c>
      <c r="N22" s="3" t="s">
        <v>37</v>
      </c>
      <c r="O22" s="3" t="s">
        <v>11</v>
      </c>
      <c r="P22" s="3" t="s">
        <v>27</v>
      </c>
      <c r="Q22" s="3" t="s">
        <v>11</v>
      </c>
      <c r="R22" s="3" t="s">
        <v>28</v>
      </c>
      <c r="S22" s="3" t="s">
        <v>37</v>
      </c>
      <c r="T22" s="3" t="s">
        <v>11</v>
      </c>
      <c r="U22" s="3" t="s">
        <v>27</v>
      </c>
      <c r="V22" s="3" t="s">
        <v>11</v>
      </c>
      <c r="W22" s="3" t="s">
        <v>28</v>
      </c>
      <c r="X22" s="3" t="s">
        <v>37</v>
      </c>
      <c r="Y22" s="3" t="s">
        <v>11</v>
      </c>
      <c r="Z22" s="3" t="s">
        <v>27</v>
      </c>
      <c r="AA22" s="3" t="s">
        <v>11</v>
      </c>
      <c r="AB22" s="3" t="s">
        <v>28</v>
      </c>
      <c r="AC22" s="55" t="s">
        <v>37</v>
      </c>
      <c r="AD22" s="55" t="s">
        <v>11</v>
      </c>
      <c r="AE22" s="55" t="s">
        <v>27</v>
      </c>
      <c r="AF22" s="55" t="s">
        <v>11</v>
      </c>
      <c r="AG22" s="55" t="s">
        <v>28</v>
      </c>
      <c r="AH22" s="3" t="s">
        <v>37</v>
      </c>
      <c r="AI22" s="3" t="s">
        <v>11</v>
      </c>
      <c r="AJ22" s="3" t="s">
        <v>27</v>
      </c>
      <c r="AK22" s="3" t="s">
        <v>11</v>
      </c>
      <c r="AL22" s="3" t="s">
        <v>28</v>
      </c>
      <c r="AM22" s="55" t="s">
        <v>37</v>
      </c>
      <c r="AN22" s="55" t="s">
        <v>11</v>
      </c>
      <c r="AO22" s="55" t="s">
        <v>27</v>
      </c>
      <c r="AP22" s="55" t="s">
        <v>11</v>
      </c>
      <c r="AQ22" s="3" t="s">
        <v>28</v>
      </c>
    </row>
    <row r="23" spans="1:45" x14ac:dyDescent="0.3">
      <c r="I23" s="106" t="s">
        <v>316</v>
      </c>
      <c r="J23" s="107"/>
      <c r="K23" s="103"/>
      <c r="L23" s="103"/>
      <c r="M23" s="103"/>
      <c r="AC23" s="36" t="s">
        <v>12</v>
      </c>
      <c r="AD23" s="3">
        <v>277</v>
      </c>
      <c r="AE23" s="50">
        <f>AE3/Energy!AC3</f>
        <v>195.75250836120398</v>
      </c>
      <c r="AF23" s="3">
        <v>302</v>
      </c>
      <c r="AG23" s="50">
        <f>AG3/Energy!AE3</f>
        <v>188.12780508655695</v>
      </c>
      <c r="AM23" s="3"/>
      <c r="AN23" s="3" t="s">
        <v>212</v>
      </c>
      <c r="AO23" s="3" t="s">
        <v>211</v>
      </c>
      <c r="AP23" s="3" t="s">
        <v>217</v>
      </c>
    </row>
    <row r="24" spans="1:45" x14ac:dyDescent="0.3">
      <c r="I24" s="102" t="s">
        <v>311</v>
      </c>
      <c r="J24" s="103">
        <v>239</v>
      </c>
      <c r="K24" s="103">
        <v>0.87</v>
      </c>
      <c r="L24" s="103">
        <v>228</v>
      </c>
      <c r="M24" s="103">
        <v>0.87</v>
      </c>
      <c r="AC24" s="36" t="s">
        <v>13</v>
      </c>
      <c r="AD24" s="3">
        <v>168</v>
      </c>
      <c r="AE24" s="50">
        <f>AE4/Energy!AC4</f>
        <v>202.79592130581045</v>
      </c>
      <c r="AF24" s="3">
        <v>179</v>
      </c>
      <c r="AG24" s="50">
        <f>AG4/Energy!AE4</f>
        <v>193.03694017652828</v>
      </c>
      <c r="AM24" s="39" t="s">
        <v>214</v>
      </c>
      <c r="AN24" s="3">
        <v>1503</v>
      </c>
      <c r="AO24" s="37">
        <f>AO4/Energy!AM4</f>
        <v>378.95889610863696</v>
      </c>
      <c r="AP24" s="162">
        <f>AP4/Energy!AN4</f>
        <v>343.34602257810451</v>
      </c>
      <c r="AQ24" s="5"/>
    </row>
    <row r="25" spans="1:45" x14ac:dyDescent="0.3">
      <c r="I25" s="104" t="s">
        <v>312</v>
      </c>
      <c r="J25" s="105">
        <v>184</v>
      </c>
      <c r="K25" s="105">
        <v>0.87</v>
      </c>
      <c r="L25" s="105">
        <v>164</v>
      </c>
      <c r="M25" s="105">
        <v>0.84</v>
      </c>
      <c r="AC25" s="36" t="s">
        <v>14</v>
      </c>
      <c r="AD25" s="3">
        <v>93</v>
      </c>
      <c r="AE25" s="50">
        <f>AE5/Energy!AC5</f>
        <v>239.11580970687172</v>
      </c>
      <c r="AF25" s="3">
        <v>89</v>
      </c>
      <c r="AG25" s="50">
        <f>AG5/Energy!AE5</f>
        <v>219.21185946769882</v>
      </c>
      <c r="AM25" s="40" t="s">
        <v>215</v>
      </c>
      <c r="AN25" s="3">
        <v>1620</v>
      </c>
      <c r="AO25" s="37">
        <f>AO5/Energy!AM5</f>
        <v>355.23774822372019</v>
      </c>
      <c r="AP25" s="162"/>
      <c r="AQ25" s="5"/>
    </row>
    <row r="26" spans="1:45" x14ac:dyDescent="0.3">
      <c r="AC26" s="36" t="s">
        <v>15</v>
      </c>
      <c r="AD26" s="3">
        <v>80</v>
      </c>
      <c r="AE26" s="50">
        <f>AE6/Energy!AC6</f>
        <v>234.40318500571038</v>
      </c>
      <c r="AF26" s="3">
        <v>117</v>
      </c>
      <c r="AG26" s="50">
        <f>AG6/Energy!AE6</f>
        <v>218.7547664805833</v>
      </c>
      <c r="AM26" s="3" t="s">
        <v>216</v>
      </c>
      <c r="AN26" s="3">
        <v>1500</v>
      </c>
      <c r="AO26" s="37">
        <f>AO6/Energy!AM6</f>
        <v>302.09931465672719</v>
      </c>
      <c r="AP26" s="162"/>
      <c r="AQ26" s="12"/>
      <c r="AR26" s="8"/>
    </row>
    <row r="27" spans="1:45" x14ac:dyDescent="0.3">
      <c r="AC27" s="36"/>
      <c r="AD27" s="3"/>
      <c r="AE27" s="50"/>
      <c r="AF27" s="3"/>
      <c r="AG27" s="50"/>
      <c r="AM27" s="3"/>
      <c r="AN27" s="3" t="s">
        <v>212</v>
      </c>
      <c r="AO27" s="3" t="s">
        <v>211</v>
      </c>
      <c r="AP27" s="3"/>
    </row>
    <row r="28" spans="1:45" x14ac:dyDescent="0.3">
      <c r="I28" s="3" t="s">
        <v>16</v>
      </c>
      <c r="J28" s="3">
        <v>47</v>
      </c>
      <c r="K28" s="3">
        <v>380</v>
      </c>
      <c r="L28" s="3">
        <v>52</v>
      </c>
      <c r="M28" s="3">
        <v>340</v>
      </c>
      <c r="N28" s="152" t="s">
        <v>191</v>
      </c>
      <c r="O28" s="152">
        <v>131</v>
      </c>
      <c r="P28" s="163">
        <f>P8/Energy!N8</f>
        <v>367.01646462818888</v>
      </c>
      <c r="Q28" s="152">
        <v>119</v>
      </c>
      <c r="R28" s="163">
        <f>R8/Energy!P8</f>
        <v>336.5602212723158</v>
      </c>
      <c r="S28" s="152" t="s">
        <v>200</v>
      </c>
      <c r="T28" s="152">
        <v>138</v>
      </c>
      <c r="U28" s="163">
        <f>U8/Energy!S8</f>
        <v>312.5</v>
      </c>
      <c r="V28" s="152">
        <v>143</v>
      </c>
      <c r="W28" s="163">
        <f>W8/Energy!U8</f>
        <v>308.64197530864197</v>
      </c>
      <c r="X28" s="152" t="s">
        <v>191</v>
      </c>
      <c r="Y28" s="152">
        <v>132</v>
      </c>
      <c r="Z28" s="163">
        <v>400.3</v>
      </c>
      <c r="AA28" s="152">
        <v>202</v>
      </c>
      <c r="AB28" s="163">
        <v>371.6</v>
      </c>
      <c r="AC28" s="36" t="s">
        <v>16</v>
      </c>
      <c r="AD28" s="3">
        <v>135</v>
      </c>
      <c r="AE28" s="50">
        <f>AE8/Energy!AC8</f>
        <v>264.56877656235525</v>
      </c>
      <c r="AF28" s="3">
        <v>192</v>
      </c>
      <c r="AG28" s="50">
        <f>AG8/Energy!AE8</f>
        <v>256.23663052297707</v>
      </c>
      <c r="AH28" s="152" t="s">
        <v>207</v>
      </c>
      <c r="AI28" s="159">
        <v>164</v>
      </c>
      <c r="AJ28" s="155">
        <f>AJ8/Energy!AH8</f>
        <v>328.04998008623443</v>
      </c>
      <c r="AK28" s="159">
        <v>160</v>
      </c>
      <c r="AL28" s="155">
        <f>AL8/Energy!AJ8</f>
        <v>332.68217164636241</v>
      </c>
      <c r="AM28" s="152" t="s">
        <v>207</v>
      </c>
      <c r="AN28" s="152">
        <v>772</v>
      </c>
      <c r="AO28" s="163">
        <f>AO8/Energy!AM8</f>
        <v>350.826344351258</v>
      </c>
    </row>
    <row r="29" spans="1:45" x14ac:dyDescent="0.3">
      <c r="I29" s="152" t="s">
        <v>181</v>
      </c>
      <c r="J29" s="152">
        <v>221</v>
      </c>
      <c r="K29" s="152">
        <v>360</v>
      </c>
      <c r="L29" s="152">
        <v>259</v>
      </c>
      <c r="M29" s="152">
        <v>350</v>
      </c>
      <c r="N29" s="152"/>
      <c r="O29" s="152"/>
      <c r="P29" s="163"/>
      <c r="Q29" s="152"/>
      <c r="R29" s="163"/>
      <c r="S29" s="152"/>
      <c r="T29" s="152"/>
      <c r="U29" s="163"/>
      <c r="V29" s="152"/>
      <c r="W29" s="163"/>
      <c r="X29" s="152"/>
      <c r="Y29" s="152"/>
      <c r="Z29" s="163"/>
      <c r="AA29" s="152"/>
      <c r="AB29" s="163"/>
      <c r="AC29" s="36" t="s">
        <v>17</v>
      </c>
      <c r="AD29" s="3">
        <v>77</v>
      </c>
      <c r="AE29" s="50">
        <f>AE9/Energy!AC9</f>
        <v>294.49661038359505</v>
      </c>
      <c r="AF29" s="3">
        <v>137</v>
      </c>
      <c r="AG29" s="50">
        <f>AG9/Energy!AE9</f>
        <v>249.29443726426291</v>
      </c>
      <c r="AH29" s="152"/>
      <c r="AI29" s="159"/>
      <c r="AJ29" s="155"/>
      <c r="AK29" s="159"/>
      <c r="AL29" s="155"/>
      <c r="AM29" s="152"/>
      <c r="AN29" s="152"/>
      <c r="AO29" s="163"/>
    </row>
    <row r="30" spans="1:45" x14ac:dyDescent="0.3">
      <c r="I30" s="152"/>
      <c r="J30" s="152"/>
      <c r="K30" s="152"/>
      <c r="L30" s="152"/>
      <c r="M30" s="152"/>
      <c r="N30" s="152" t="s">
        <v>248</v>
      </c>
      <c r="O30" s="152">
        <v>350</v>
      </c>
      <c r="P30" s="163">
        <f>P10/Energy!N10</f>
        <v>374.91309961267251</v>
      </c>
      <c r="Q30" s="152">
        <v>394</v>
      </c>
      <c r="R30" s="163">
        <f>R10/Energy!P10</f>
        <v>349.58809460536804</v>
      </c>
      <c r="S30" s="152" t="s">
        <v>201</v>
      </c>
      <c r="T30" s="152">
        <v>136</v>
      </c>
      <c r="U30" s="163">
        <f>U10/Energy!S10</f>
        <v>347.82608695652175</v>
      </c>
      <c r="V30" s="152">
        <v>169</v>
      </c>
      <c r="W30" s="163">
        <f>W10/Energy!U10</f>
        <v>309.52380952380952</v>
      </c>
      <c r="X30" s="152" t="s">
        <v>192</v>
      </c>
      <c r="Y30" s="152">
        <v>183</v>
      </c>
      <c r="Z30" s="163">
        <v>396.1</v>
      </c>
      <c r="AA30" s="152">
        <v>247</v>
      </c>
      <c r="AB30" s="163">
        <v>387.2</v>
      </c>
      <c r="AC30" s="36" t="s">
        <v>18</v>
      </c>
      <c r="AD30" s="3">
        <v>85</v>
      </c>
      <c r="AE30" s="50">
        <f>AE10/Energy!AC10</f>
        <v>280.35243110041733</v>
      </c>
      <c r="AF30" s="3">
        <v>158</v>
      </c>
      <c r="AG30" s="50">
        <f>AG10/Energy!AE10</f>
        <v>248.15945901728745</v>
      </c>
      <c r="AH30" s="152"/>
      <c r="AI30" s="159"/>
      <c r="AJ30" s="155"/>
      <c r="AK30" s="159"/>
      <c r="AL30" s="155"/>
      <c r="AM30" s="152"/>
      <c r="AN30" s="152"/>
      <c r="AO30" s="163"/>
    </row>
    <row r="31" spans="1:45" x14ac:dyDescent="0.3">
      <c r="I31" s="152"/>
      <c r="J31" s="152"/>
      <c r="K31" s="152"/>
      <c r="L31" s="152"/>
      <c r="M31" s="152"/>
      <c r="N31" s="152"/>
      <c r="O31" s="152"/>
      <c r="P31" s="163"/>
      <c r="Q31" s="152"/>
      <c r="R31" s="163"/>
      <c r="S31" s="152"/>
      <c r="T31" s="152"/>
      <c r="U31" s="163"/>
      <c r="V31" s="152"/>
      <c r="W31" s="163"/>
      <c r="X31" s="152"/>
      <c r="Y31" s="152"/>
      <c r="Z31" s="163"/>
      <c r="AA31" s="152"/>
      <c r="AB31" s="163"/>
      <c r="AC31" s="36" t="s">
        <v>19</v>
      </c>
      <c r="AD31" s="3">
        <v>84</v>
      </c>
      <c r="AE31" s="50">
        <f>AE11/Energy!AC11</f>
        <v>274.17794970986461</v>
      </c>
      <c r="AF31" s="3">
        <v>160</v>
      </c>
      <c r="AG31" s="50">
        <f>AG11/Energy!AE11</f>
        <v>260.2946679787662</v>
      </c>
      <c r="AH31" s="152" t="s">
        <v>208</v>
      </c>
      <c r="AI31" s="159">
        <v>157</v>
      </c>
      <c r="AJ31" s="155">
        <f>AJ11/Energy!AH11</f>
        <v>331.13158352164083</v>
      </c>
      <c r="AK31" s="159">
        <v>181</v>
      </c>
      <c r="AL31" s="155">
        <f>AL11/Energy!AJ11</f>
        <v>337.50082057597365</v>
      </c>
      <c r="AM31" s="158" t="s">
        <v>208</v>
      </c>
      <c r="AN31" s="152">
        <v>692</v>
      </c>
      <c r="AO31" s="163">
        <f>AO11/Energy!AM11</f>
        <v>377.86505279423125</v>
      </c>
    </row>
    <row r="32" spans="1:45" x14ac:dyDescent="0.3">
      <c r="I32" s="152"/>
      <c r="J32" s="152"/>
      <c r="K32" s="152"/>
      <c r="L32" s="152"/>
      <c r="M32" s="152"/>
      <c r="N32" s="152"/>
      <c r="O32" s="152"/>
      <c r="P32" s="163"/>
      <c r="Q32" s="152"/>
      <c r="R32" s="163"/>
      <c r="S32" s="152" t="s">
        <v>202</v>
      </c>
      <c r="T32" s="152">
        <v>179</v>
      </c>
      <c r="U32" s="163">
        <f>U12/Energy!S12</f>
        <v>330.18867924528303</v>
      </c>
      <c r="V32" s="152">
        <v>256</v>
      </c>
      <c r="W32" s="163">
        <f>W12/Energy!U12</f>
        <v>320.98765432098764</v>
      </c>
      <c r="X32" s="152"/>
      <c r="Y32" s="152"/>
      <c r="Z32" s="163"/>
      <c r="AA32" s="152"/>
      <c r="AB32" s="163"/>
      <c r="AC32" s="36" t="s">
        <v>20</v>
      </c>
      <c r="AD32" s="3">
        <v>69</v>
      </c>
      <c r="AE32" s="50">
        <f>AE12/Energy!AC12</f>
        <v>274.9420486103142</v>
      </c>
      <c r="AF32" s="3">
        <v>167</v>
      </c>
      <c r="AG32" s="50">
        <f>AG12/Energy!AE12</f>
        <v>289.6750721364948</v>
      </c>
      <c r="AH32" s="152"/>
      <c r="AI32" s="159"/>
      <c r="AJ32" s="155"/>
      <c r="AK32" s="159"/>
      <c r="AL32" s="155"/>
      <c r="AM32" s="158"/>
      <c r="AN32" s="152"/>
      <c r="AO32" s="163"/>
    </row>
    <row r="33" spans="1:45" x14ac:dyDescent="0.3">
      <c r="I33" s="152" t="s">
        <v>182</v>
      </c>
      <c r="J33" s="152">
        <v>308</v>
      </c>
      <c r="K33" s="152">
        <v>380</v>
      </c>
      <c r="L33" s="152">
        <v>317</v>
      </c>
      <c r="M33" s="152">
        <v>350</v>
      </c>
      <c r="N33" s="152"/>
      <c r="O33" s="152"/>
      <c r="P33" s="163"/>
      <c r="Q33" s="152"/>
      <c r="R33" s="163"/>
      <c r="S33" s="152"/>
      <c r="T33" s="152"/>
      <c r="U33" s="163"/>
      <c r="V33" s="152"/>
      <c r="W33" s="163"/>
      <c r="X33" s="152" t="s">
        <v>182</v>
      </c>
      <c r="Y33" s="152">
        <v>308</v>
      </c>
      <c r="Z33" s="163">
        <v>390.9</v>
      </c>
      <c r="AA33" s="152">
        <v>358</v>
      </c>
      <c r="AB33" s="163">
        <v>383</v>
      </c>
      <c r="AC33" s="36" t="s">
        <v>21</v>
      </c>
      <c r="AD33" s="3">
        <v>67</v>
      </c>
      <c r="AE33" s="50">
        <f>AE13/Energy!AC13</f>
        <v>279.51589762576947</v>
      </c>
      <c r="AF33" s="3">
        <v>168</v>
      </c>
      <c r="AG33" s="50">
        <f>AG13/Energy!AE13</f>
        <v>271.7387802442089</v>
      </c>
      <c r="AH33" s="152"/>
      <c r="AI33" s="159"/>
      <c r="AJ33" s="155"/>
      <c r="AK33" s="159"/>
      <c r="AL33" s="155"/>
      <c r="AM33" s="158"/>
      <c r="AN33" s="152"/>
      <c r="AO33" s="163"/>
    </row>
    <row r="34" spans="1:45" x14ac:dyDescent="0.3">
      <c r="I34" s="152"/>
      <c r="J34" s="152"/>
      <c r="K34" s="152"/>
      <c r="L34" s="152"/>
      <c r="M34" s="152"/>
      <c r="N34" s="152"/>
      <c r="O34" s="152"/>
      <c r="P34" s="163"/>
      <c r="Q34" s="152"/>
      <c r="R34" s="163"/>
      <c r="S34" s="152" t="s">
        <v>203</v>
      </c>
      <c r="T34" s="152">
        <v>192</v>
      </c>
      <c r="U34" s="163">
        <f>U14/Energy!S14</f>
        <v>336.53846153846155</v>
      </c>
      <c r="V34" s="152">
        <v>193</v>
      </c>
      <c r="W34" s="163">
        <f>W14/Energy!U14</f>
        <v>316.45569620253161</v>
      </c>
      <c r="X34" s="152"/>
      <c r="Y34" s="152"/>
      <c r="Z34" s="163"/>
      <c r="AA34" s="152"/>
      <c r="AB34" s="163"/>
      <c r="AC34" s="36" t="s">
        <v>22</v>
      </c>
      <c r="AD34" s="3">
        <v>73</v>
      </c>
      <c r="AE34" s="50">
        <f>AE14/Energy!AC14</f>
        <v>339.85048878665901</v>
      </c>
      <c r="AF34" s="3">
        <v>136</v>
      </c>
      <c r="AG34" s="50">
        <f>AG14/Energy!AE14</f>
        <v>263.97184130472868</v>
      </c>
      <c r="AH34" s="158" t="s">
        <v>209</v>
      </c>
      <c r="AI34" s="159">
        <v>149</v>
      </c>
      <c r="AJ34" s="155">
        <f>AJ14/Energy!AH14</f>
        <v>336.32651030117881</v>
      </c>
      <c r="AK34" s="159">
        <v>200</v>
      </c>
      <c r="AL34" s="155">
        <f>AL14/Energy!AJ14</f>
        <v>342.00338256479239</v>
      </c>
      <c r="AM34" s="152" t="s">
        <v>209</v>
      </c>
      <c r="AN34" s="152">
        <v>749</v>
      </c>
      <c r="AO34" s="163">
        <f>AO14/Energy!AM14</f>
        <v>390.38331301638897</v>
      </c>
    </row>
    <row r="35" spans="1:45" x14ac:dyDescent="0.3">
      <c r="I35" s="152"/>
      <c r="J35" s="152"/>
      <c r="K35" s="152"/>
      <c r="L35" s="152"/>
      <c r="M35" s="152"/>
      <c r="N35" s="152"/>
      <c r="O35" s="152"/>
      <c r="P35" s="163"/>
      <c r="Q35" s="152"/>
      <c r="R35" s="163"/>
      <c r="S35" s="152"/>
      <c r="T35" s="152"/>
      <c r="U35" s="163"/>
      <c r="V35" s="152"/>
      <c r="W35" s="163"/>
      <c r="X35" s="152"/>
      <c r="Y35" s="152"/>
      <c r="Z35" s="163"/>
      <c r="AA35" s="152"/>
      <c r="AB35" s="163"/>
      <c r="AC35" s="36" t="s">
        <v>23</v>
      </c>
      <c r="AD35" s="3">
        <v>75</v>
      </c>
      <c r="AE35" s="50">
        <f>AE15/Energy!AC15</f>
        <v>317.65795180429325</v>
      </c>
      <c r="AF35" s="3">
        <v>160</v>
      </c>
      <c r="AG35" s="50">
        <f>AG15/Energy!AE15</f>
        <v>268.1115324002559</v>
      </c>
      <c r="AH35" s="158"/>
      <c r="AI35" s="159"/>
      <c r="AJ35" s="155"/>
      <c r="AK35" s="159"/>
      <c r="AL35" s="155"/>
      <c r="AM35" s="152"/>
      <c r="AN35" s="152"/>
      <c r="AO35" s="163"/>
    </row>
    <row r="36" spans="1:45" x14ac:dyDescent="0.3">
      <c r="I36" s="152"/>
      <c r="J36" s="152"/>
      <c r="K36" s="152"/>
      <c r="L36" s="152"/>
      <c r="M36" s="152"/>
      <c r="N36" s="152" t="s">
        <v>249</v>
      </c>
      <c r="O36" s="152">
        <v>151</v>
      </c>
      <c r="P36" s="163">
        <f>P16/Energy!N16</f>
        <v>403.99403190634689</v>
      </c>
      <c r="Q36" s="152">
        <v>167</v>
      </c>
      <c r="R36" s="163">
        <f>R16/Energy!P16</f>
        <v>366.84460260972719</v>
      </c>
      <c r="S36" s="152" t="s">
        <v>204</v>
      </c>
      <c r="T36" s="152">
        <v>217</v>
      </c>
      <c r="U36" s="163">
        <f>U16/Energy!S16</f>
        <v>313.13131313131311</v>
      </c>
      <c r="V36" s="152">
        <v>164</v>
      </c>
      <c r="W36" s="163">
        <f>W16/Energy!U16</f>
        <v>310.81081081081078</v>
      </c>
      <c r="X36" s="152"/>
      <c r="Y36" s="152"/>
      <c r="Z36" s="163"/>
      <c r="AA36" s="152"/>
      <c r="AB36" s="163"/>
      <c r="AC36" s="36" t="s">
        <v>24</v>
      </c>
      <c r="AD36" s="3">
        <v>85</v>
      </c>
      <c r="AE36" s="50">
        <f>AE16/Energy!AC16</f>
        <v>318.34951815702772</v>
      </c>
      <c r="AF36" s="3">
        <v>187</v>
      </c>
      <c r="AG36" s="50">
        <f>AG16/Energy!AE16</f>
        <v>296.99186991869919</v>
      </c>
      <c r="AH36" s="158"/>
      <c r="AI36" s="159"/>
      <c r="AJ36" s="155"/>
      <c r="AK36" s="159"/>
      <c r="AL36" s="155"/>
      <c r="AM36" s="152"/>
      <c r="AN36" s="152"/>
      <c r="AO36" s="163"/>
    </row>
    <row r="37" spans="1:45" x14ac:dyDescent="0.3">
      <c r="I37" s="152" t="s">
        <v>183</v>
      </c>
      <c r="J37" s="152">
        <v>204</v>
      </c>
      <c r="K37" s="152">
        <v>390</v>
      </c>
      <c r="L37" s="152">
        <v>247</v>
      </c>
      <c r="M37" s="152">
        <v>360</v>
      </c>
      <c r="N37" s="152"/>
      <c r="O37" s="152"/>
      <c r="P37" s="163"/>
      <c r="Q37" s="152"/>
      <c r="R37" s="163"/>
      <c r="S37" s="152"/>
      <c r="T37" s="152"/>
      <c r="U37" s="163"/>
      <c r="V37" s="152"/>
      <c r="W37" s="163"/>
      <c r="X37" s="152" t="s">
        <v>193</v>
      </c>
      <c r="Y37" s="152">
        <v>169</v>
      </c>
      <c r="Z37" s="163">
        <v>376</v>
      </c>
      <c r="AA37" s="152">
        <v>198</v>
      </c>
      <c r="AB37" s="163">
        <v>361.1</v>
      </c>
      <c r="AC37" s="36" t="s">
        <v>25</v>
      </c>
      <c r="AD37" s="3">
        <v>83</v>
      </c>
      <c r="AE37" s="50">
        <f>AE17/Energy!AC17</f>
        <v>307.53830753830755</v>
      </c>
      <c r="AF37" s="3">
        <v>194</v>
      </c>
      <c r="AG37" s="50">
        <f>AG17/Energy!AE17</f>
        <v>303.63561181971437</v>
      </c>
      <c r="AM37" s="152" t="s">
        <v>210</v>
      </c>
      <c r="AN37" s="152">
        <v>300</v>
      </c>
      <c r="AO37" s="163">
        <f>AO17/Energy!AM17</f>
        <v>376.75425500149294</v>
      </c>
    </row>
    <row r="38" spans="1:45" x14ac:dyDescent="0.3">
      <c r="I38" s="152"/>
      <c r="J38" s="152"/>
      <c r="K38" s="152"/>
      <c r="L38" s="152"/>
      <c r="M38" s="152"/>
      <c r="N38" s="152"/>
      <c r="O38" s="152"/>
      <c r="P38" s="163"/>
      <c r="Q38" s="152"/>
      <c r="R38" s="163"/>
      <c r="S38" s="3"/>
      <c r="T38" s="3"/>
      <c r="U38" s="50"/>
      <c r="V38" s="3"/>
      <c r="W38" s="50"/>
      <c r="X38" s="152"/>
      <c r="Y38" s="152"/>
      <c r="Z38" s="163"/>
      <c r="AA38" s="152"/>
      <c r="AB38" s="163"/>
      <c r="AC38" s="36" t="s">
        <v>26</v>
      </c>
      <c r="AD38" s="3">
        <v>74</v>
      </c>
      <c r="AE38" s="50">
        <f>AE18/Energy!AC18</f>
        <v>316.50854892841102</v>
      </c>
      <c r="AF38" s="3">
        <v>147</v>
      </c>
      <c r="AG38" s="50">
        <f>AG18/Energy!AE18</f>
        <v>306.63107969198029</v>
      </c>
      <c r="AM38" s="152"/>
      <c r="AN38" s="152"/>
      <c r="AO38" s="163"/>
    </row>
    <row r="39" spans="1:45" x14ac:dyDescent="0.3">
      <c r="A39" s="53" t="s">
        <v>34</v>
      </c>
      <c r="B39" s="53"/>
      <c r="C39" s="16"/>
      <c r="D39" s="16"/>
      <c r="E39" s="16"/>
      <c r="F39" s="16"/>
      <c r="G39" s="16"/>
      <c r="H39" s="16" t="s">
        <v>251</v>
      </c>
      <c r="I39" s="56" t="s">
        <v>121</v>
      </c>
      <c r="J39" s="56"/>
      <c r="K39" s="57">
        <v>1</v>
      </c>
      <c r="L39" s="56"/>
      <c r="M39" s="56">
        <v>0.9</v>
      </c>
      <c r="N39" s="56"/>
      <c r="O39" s="59">
        <v>632</v>
      </c>
      <c r="P39" s="63">
        <f>P19/Energy!N19</f>
        <v>379.13358126444871</v>
      </c>
      <c r="Q39" s="59">
        <v>680</v>
      </c>
      <c r="R39" s="63">
        <f>R19/Energy!P19</f>
        <v>350.92455122148738</v>
      </c>
      <c r="S39" s="56"/>
      <c r="T39" s="56"/>
      <c r="U39" s="63"/>
      <c r="V39" s="56"/>
      <c r="W39" s="63"/>
      <c r="X39" s="56"/>
      <c r="Y39" s="56">
        <v>792</v>
      </c>
      <c r="Z39" s="63">
        <v>390.5</v>
      </c>
      <c r="AA39" s="56">
        <v>1005</v>
      </c>
      <c r="AB39" s="63">
        <v>377.4</v>
      </c>
      <c r="AC39" s="56"/>
      <c r="AD39" s="56">
        <f>SUM(AD28:AD38)</f>
        <v>907</v>
      </c>
      <c r="AE39" s="63">
        <f>(AD28*AE28+AD29*AE29+AD30*AE30+AD31*AE31+AD32*AE32+AD33*AE33+AD34*AE34+AD35*AE35+AD36*AE36+AD37*AE37+AD38*AE38)/SUM(AD28:AD38)</f>
        <v>295.03081367820789</v>
      </c>
      <c r="AF39" s="56">
        <f>SUM(AF28:AF38)</f>
        <v>1806</v>
      </c>
      <c r="AG39" s="63">
        <f>(AF28*AG28+AF29*AG29+AF30*AG30+AF31*AG31+AF32*AG32+AF33*AG33+AF34*AG34+AF35*AG35+AF36*AG36+AF37*AG37+AF38*AG38)/SUM(AF28:AF38)</f>
        <v>274.94492645559126</v>
      </c>
      <c r="AH39" s="16"/>
      <c r="AI39" s="16"/>
      <c r="AJ39" s="28"/>
      <c r="AK39" s="16"/>
      <c r="AL39" s="16"/>
      <c r="AM39" s="56"/>
      <c r="AN39" s="56">
        <v>1044</v>
      </c>
      <c r="AO39" s="57">
        <f>AO19/Energy!AM19</f>
        <v>386.05412483631608</v>
      </c>
      <c r="AP39" s="16">
        <v>1469</v>
      </c>
      <c r="AQ39" s="28">
        <f>AQ19/Energy!AO19</f>
        <v>359.10064239828694</v>
      </c>
      <c r="AR39" t="s">
        <v>213</v>
      </c>
      <c r="AS39" s="5"/>
    </row>
    <row r="40" spans="1:45" x14ac:dyDescent="0.3">
      <c r="H40" t="s">
        <v>184</v>
      </c>
      <c r="I40" t="s">
        <v>188</v>
      </c>
      <c r="K40" s="11">
        <f>(K28*J28+K29*J29+K33*J33+K37*J37)/SUM(J28:J38)</f>
        <v>376.94871794871796</v>
      </c>
      <c r="L40" s="11"/>
      <c r="M40" s="13">
        <f>(M28*L28+M29*L29+M33*L33+M37*L37)/SUM(L28:L38)</f>
        <v>352.22857142857146</v>
      </c>
      <c r="N40" s="12"/>
      <c r="O40" s="12"/>
      <c r="P40" s="43"/>
      <c r="Q40" s="8"/>
      <c r="R40" s="43"/>
      <c r="S40" s="12"/>
      <c r="T40" s="12"/>
      <c r="U40" s="43"/>
      <c r="V40" s="43"/>
      <c r="W40" s="43"/>
      <c r="X40" s="12"/>
      <c r="Y40" s="12"/>
      <c r="Z40" s="43"/>
      <c r="AA40" s="12"/>
      <c r="AB40" s="43"/>
      <c r="AC40" s="12"/>
      <c r="AD40" s="12"/>
      <c r="AE40" s="12"/>
      <c r="AF40" s="12"/>
      <c r="AG40" s="12"/>
      <c r="AH40" t="s">
        <v>184</v>
      </c>
      <c r="AJ40" s="7">
        <f>(AI28*AJ28+AI31*AJ31+AI34*AJ34)/SUM(AI28:AI36)</f>
        <v>331.70320294024617</v>
      </c>
      <c r="AL40" s="7">
        <f>(AK28*AL28+AK31*AL31+AK34*AL34)/SUM(AK28:AK36)</f>
        <v>337.74024491798093</v>
      </c>
      <c r="AM40" s="12"/>
      <c r="AN40" s="12"/>
      <c r="AO40" s="12"/>
      <c r="AP40" s="12"/>
      <c r="AR40" s="12"/>
      <c r="AS40" s="8"/>
    </row>
    <row r="41" spans="1:45" x14ac:dyDescent="0.3">
      <c r="AR41" s="12"/>
      <c r="AS41" s="8"/>
    </row>
    <row r="42" spans="1:45" x14ac:dyDescent="0.3">
      <c r="A42" s="2" t="s">
        <v>190</v>
      </c>
      <c r="B42" s="3"/>
      <c r="C42" s="3"/>
      <c r="D42" s="152" t="s">
        <v>1</v>
      </c>
      <c r="E42" s="152"/>
      <c r="F42" s="152"/>
      <c r="G42" s="152"/>
      <c r="H42" s="152"/>
      <c r="I42" s="152" t="s">
        <v>2</v>
      </c>
      <c r="J42" s="152"/>
      <c r="K42" s="152"/>
      <c r="L42" s="152"/>
      <c r="M42" s="152"/>
      <c r="N42" s="152" t="s">
        <v>3</v>
      </c>
      <c r="O42" s="152"/>
      <c r="P42" s="152"/>
      <c r="Q42" s="152"/>
      <c r="R42" s="152"/>
      <c r="S42" s="152" t="s">
        <v>4</v>
      </c>
      <c r="T42" s="152"/>
      <c r="U42" s="152"/>
      <c r="V42" s="152"/>
      <c r="W42" s="152"/>
      <c r="X42" s="152" t="s">
        <v>5</v>
      </c>
      <c r="Y42" s="152"/>
      <c r="Z42" s="152"/>
      <c r="AA42" s="152"/>
      <c r="AB42" s="152"/>
      <c r="AC42" s="152" t="s">
        <v>6</v>
      </c>
      <c r="AD42" s="152"/>
      <c r="AE42" s="152"/>
      <c r="AF42" s="152"/>
      <c r="AG42" s="152"/>
      <c r="AH42" s="152" t="s">
        <v>7</v>
      </c>
      <c r="AI42" s="152"/>
      <c r="AJ42" s="152"/>
      <c r="AK42" s="152"/>
      <c r="AL42" s="152"/>
      <c r="AM42" s="152" t="s">
        <v>8</v>
      </c>
      <c r="AN42" s="152"/>
      <c r="AO42" s="152"/>
      <c r="AP42" s="152"/>
      <c r="AQ42" s="152"/>
    </row>
    <row r="43" spans="1:45" x14ac:dyDescent="0.3">
      <c r="A43" s="3"/>
      <c r="B43" s="3"/>
      <c r="C43" s="3"/>
      <c r="D43" s="3" t="s">
        <v>37</v>
      </c>
      <c r="E43" s="3" t="s">
        <v>11</v>
      </c>
      <c r="F43" s="3" t="s">
        <v>27</v>
      </c>
      <c r="G43" s="3" t="s">
        <v>11</v>
      </c>
      <c r="H43" s="3" t="s">
        <v>28</v>
      </c>
      <c r="I43" s="3" t="s">
        <v>37</v>
      </c>
      <c r="J43" s="3" t="s">
        <v>11</v>
      </c>
      <c r="K43" s="3" t="s">
        <v>27</v>
      </c>
      <c r="L43" s="3" t="s">
        <v>11</v>
      </c>
      <c r="M43" s="3" t="s">
        <v>28</v>
      </c>
      <c r="N43" s="3" t="s">
        <v>37</v>
      </c>
      <c r="O43" s="3" t="s">
        <v>11</v>
      </c>
      <c r="P43" s="3" t="s">
        <v>27</v>
      </c>
      <c r="Q43" s="3" t="s">
        <v>11</v>
      </c>
      <c r="R43" s="3" t="s">
        <v>28</v>
      </c>
      <c r="S43" s="3" t="s">
        <v>37</v>
      </c>
      <c r="T43" s="3" t="s">
        <v>11</v>
      </c>
      <c r="U43" s="3" t="s">
        <v>27</v>
      </c>
      <c r="V43" s="3" t="s">
        <v>11</v>
      </c>
      <c r="W43" s="3" t="s">
        <v>28</v>
      </c>
      <c r="X43" s="3" t="s">
        <v>37</v>
      </c>
      <c r="Y43" s="3" t="s">
        <v>11</v>
      </c>
      <c r="Z43" s="3" t="s">
        <v>27</v>
      </c>
      <c r="AA43" s="3" t="s">
        <v>11</v>
      </c>
      <c r="AB43" s="3" t="s">
        <v>28</v>
      </c>
      <c r="AC43" s="3" t="s">
        <v>37</v>
      </c>
      <c r="AD43" s="3" t="s">
        <v>11</v>
      </c>
      <c r="AE43" s="3" t="s">
        <v>27</v>
      </c>
      <c r="AF43" s="3" t="s">
        <v>11</v>
      </c>
      <c r="AG43" s="3" t="s">
        <v>28</v>
      </c>
      <c r="AH43" s="3" t="s">
        <v>37</v>
      </c>
      <c r="AI43" s="3" t="s">
        <v>11</v>
      </c>
      <c r="AJ43" s="3" t="s">
        <v>27</v>
      </c>
      <c r="AK43" s="3" t="s">
        <v>11</v>
      </c>
      <c r="AL43" s="3" t="s">
        <v>28</v>
      </c>
      <c r="AM43" s="55" t="s">
        <v>37</v>
      </c>
      <c r="AN43" s="55" t="s">
        <v>11</v>
      </c>
      <c r="AO43" s="55" t="s">
        <v>27</v>
      </c>
      <c r="AP43" s="55" t="s">
        <v>11</v>
      </c>
      <c r="AQ43" s="3" t="s">
        <v>28</v>
      </c>
    </row>
    <row r="44" spans="1:45" x14ac:dyDescent="0.3">
      <c r="AC44" s="36" t="s">
        <v>12</v>
      </c>
      <c r="AD44" s="3">
        <v>277</v>
      </c>
      <c r="AE44" s="50">
        <f>AE3/Energy!AC23*1000</f>
        <v>816.88764829030004</v>
      </c>
      <c r="AF44" s="3">
        <v>302</v>
      </c>
      <c r="AG44" s="50">
        <f>AG3/Energy!AE23*1000</f>
        <v>785.00297265160521</v>
      </c>
      <c r="AM44" s="3"/>
      <c r="AN44" s="3" t="s">
        <v>212</v>
      </c>
      <c r="AO44" s="3" t="s">
        <v>211</v>
      </c>
      <c r="AP44" s="3" t="s">
        <v>217</v>
      </c>
    </row>
    <row r="45" spans="1:45" x14ac:dyDescent="0.3">
      <c r="AC45" s="36" t="s">
        <v>13</v>
      </c>
      <c r="AD45" s="3">
        <v>168</v>
      </c>
      <c r="AE45" s="50">
        <f>AE4/Energy!AC24*1000</f>
        <v>846.47325575042339</v>
      </c>
      <c r="AF45" s="3">
        <v>179</v>
      </c>
      <c r="AG45" s="50">
        <f>AG4/Energy!AE24*1000</f>
        <v>805.64341085271303</v>
      </c>
      <c r="AM45" s="39" t="s">
        <v>214</v>
      </c>
      <c r="AN45" s="3">
        <v>1503</v>
      </c>
      <c r="AO45" s="50">
        <f>AO4/Energy!AM24*1000</f>
        <v>1585.5938416422289</v>
      </c>
      <c r="AP45" s="163">
        <f>AP4/Energy!AN24*1000</f>
        <v>1436.5958147965068</v>
      </c>
      <c r="AQ45" s="6"/>
      <c r="AR45" s="6"/>
    </row>
    <row r="46" spans="1:45" x14ac:dyDescent="0.3">
      <c r="AC46" s="36" t="s">
        <v>14</v>
      </c>
      <c r="AD46" s="3">
        <v>93</v>
      </c>
      <c r="AE46" s="50">
        <f>AE5/Energy!AC25*1000</f>
        <v>998.64532637599723</v>
      </c>
      <c r="AF46" s="3">
        <v>89</v>
      </c>
      <c r="AG46" s="50">
        <f>AG5/Energy!AE25*1000</f>
        <v>915.83942061559594</v>
      </c>
      <c r="AM46" s="40" t="s">
        <v>215</v>
      </c>
      <c r="AN46" s="3">
        <v>1620</v>
      </c>
      <c r="AO46" s="50">
        <f>AO5/Energy!AM25*1000</f>
        <v>1486.2851853868351</v>
      </c>
      <c r="AP46" s="163"/>
      <c r="AQ46" s="6"/>
      <c r="AR46" s="6"/>
    </row>
    <row r="47" spans="1:45" x14ac:dyDescent="0.3">
      <c r="AC47" s="36" t="s">
        <v>15</v>
      </c>
      <c r="AD47" s="3">
        <v>80</v>
      </c>
      <c r="AE47" s="50">
        <f>AE6/Energy!AC26*1000</f>
        <v>979.57089968330422</v>
      </c>
      <c r="AF47" s="3">
        <v>117</v>
      </c>
      <c r="AG47" s="50">
        <f>AG6/Energy!AE26*1000</f>
        <v>914.43509308849775</v>
      </c>
      <c r="AM47" s="3" t="s">
        <v>216</v>
      </c>
      <c r="AN47" s="3">
        <v>1500</v>
      </c>
      <c r="AO47" s="50">
        <f>AO6/Energy!AM26*1000</f>
        <v>1263.9903410805916</v>
      </c>
      <c r="AP47" s="163"/>
      <c r="AQ47" s="43"/>
      <c r="AR47" s="43"/>
    </row>
    <row r="48" spans="1:45" x14ac:dyDescent="0.3">
      <c r="AC48" s="36"/>
      <c r="AD48" s="3"/>
      <c r="AE48" s="50"/>
      <c r="AF48" s="3"/>
      <c r="AG48" s="50"/>
      <c r="AM48" s="3"/>
      <c r="AN48" s="3" t="s">
        <v>212</v>
      </c>
      <c r="AO48" s="3" t="s">
        <v>211</v>
      </c>
    </row>
    <row r="49" spans="1:45" x14ac:dyDescent="0.3">
      <c r="I49" s="3" t="s">
        <v>16</v>
      </c>
      <c r="J49" s="3">
        <v>47</v>
      </c>
      <c r="K49" s="50">
        <f>K8/Energy!I28*1000</f>
        <v>1536.6884364195159</v>
      </c>
      <c r="L49" s="3">
        <v>52</v>
      </c>
      <c r="M49" s="50">
        <f>M8/Energy!K28*1000</f>
        <v>1379.7240551889622</v>
      </c>
      <c r="N49" s="152" t="s">
        <v>191</v>
      </c>
      <c r="O49" s="152">
        <v>131</v>
      </c>
      <c r="P49" s="163">
        <f>P8/Energy!N28*1000</f>
        <v>1539.6584440227703</v>
      </c>
      <c r="Q49" s="152">
        <v>119</v>
      </c>
      <c r="R49" s="163">
        <f>R8/Energy!P28*1000</f>
        <v>1412.6649076517151</v>
      </c>
      <c r="X49" s="152" t="s">
        <v>191</v>
      </c>
      <c r="Y49" s="152">
        <v>132</v>
      </c>
      <c r="Z49" s="163">
        <f>Z8/Energy!X28*1000</f>
        <v>1624.6660730187</v>
      </c>
      <c r="AA49" s="152">
        <v>202</v>
      </c>
      <c r="AB49" s="213">
        <f>AB8/Energy!Z28*1000</f>
        <v>1521.1654755360089</v>
      </c>
      <c r="AC49" s="36" t="s">
        <v>16</v>
      </c>
      <c r="AD49" s="3">
        <v>135</v>
      </c>
      <c r="AE49" s="50">
        <f>AE8/Energy!AC28*1000</f>
        <v>1105.3310404127258</v>
      </c>
      <c r="AF49" s="3">
        <v>192</v>
      </c>
      <c r="AG49" s="50">
        <f>AG8/Energy!AE28*1000</f>
        <v>1068.9931068439193</v>
      </c>
      <c r="AH49" s="152" t="s">
        <v>207</v>
      </c>
      <c r="AI49" s="159">
        <v>164</v>
      </c>
      <c r="AJ49" s="155">
        <f>AJ8/Energy!AH28*1000</f>
        <v>1372.5611166808048</v>
      </c>
      <c r="AK49" s="159">
        <v>160</v>
      </c>
      <c r="AL49" s="155">
        <f>AL8/Energy!AJ28*1000</f>
        <v>1391.9422061683802</v>
      </c>
      <c r="AM49" s="154" t="s">
        <v>207</v>
      </c>
      <c r="AN49" s="154">
        <v>772</v>
      </c>
      <c r="AO49" s="214">
        <f>AO8/Energy!AM28*1000</f>
        <v>1469.2665289256199</v>
      </c>
      <c r="AP49" s="6"/>
      <c r="AQ49" s="6"/>
      <c r="AR49" s="6"/>
      <c r="AS49" s="6"/>
    </row>
    <row r="50" spans="1:45" x14ac:dyDescent="0.3">
      <c r="I50" s="152" t="s">
        <v>181</v>
      </c>
      <c r="J50" s="152">
        <v>221</v>
      </c>
      <c r="K50" s="163">
        <f>K9/Energy!I29*1000</f>
        <v>1452.8850145288502</v>
      </c>
      <c r="L50" s="152">
        <v>259</v>
      </c>
      <c r="M50" s="163">
        <f>M9/Energy!K29*1000</f>
        <v>1462.6218851570964</v>
      </c>
      <c r="N50" s="152"/>
      <c r="O50" s="152"/>
      <c r="P50" s="163"/>
      <c r="Q50" s="152"/>
      <c r="R50" s="163"/>
      <c r="X50" s="152"/>
      <c r="Y50" s="152"/>
      <c r="Z50" s="163"/>
      <c r="AA50" s="152"/>
      <c r="AB50" s="213"/>
      <c r="AC50" s="36" t="s">
        <v>17</v>
      </c>
      <c r="AD50" s="3">
        <v>77</v>
      </c>
      <c r="AE50" s="50">
        <f>AE9/Energy!AC29*1000</f>
        <v>1228.5802116727416</v>
      </c>
      <c r="AF50" s="3">
        <v>137</v>
      </c>
      <c r="AG50" s="50">
        <f>AG9/Energy!AE29*1000</f>
        <v>1039.8261730568238</v>
      </c>
      <c r="AH50" s="152"/>
      <c r="AI50" s="159"/>
      <c r="AJ50" s="155"/>
      <c r="AK50" s="159"/>
      <c r="AL50" s="155"/>
      <c r="AM50" s="152"/>
      <c r="AN50" s="152"/>
      <c r="AO50" s="163"/>
      <c r="AP50" s="6"/>
      <c r="AQ50" s="6"/>
      <c r="AR50" s="6"/>
      <c r="AS50" s="6"/>
    </row>
    <row r="51" spans="1:45" x14ac:dyDescent="0.3">
      <c r="I51" s="152"/>
      <c r="J51" s="152"/>
      <c r="K51" s="163"/>
      <c r="L51" s="152"/>
      <c r="M51" s="163"/>
      <c r="N51" s="152" t="s">
        <v>248</v>
      </c>
      <c r="O51" s="152">
        <v>350</v>
      </c>
      <c r="P51" s="163">
        <f>P10/Energy!N30*1000</f>
        <v>1571.6069941715239</v>
      </c>
      <c r="Q51" s="152">
        <v>394</v>
      </c>
      <c r="R51" s="163">
        <f>R10/Energy!P30*1000</f>
        <v>1465.7381615598886</v>
      </c>
      <c r="X51" s="152" t="s">
        <v>192</v>
      </c>
      <c r="Y51" s="152">
        <v>183</v>
      </c>
      <c r="Z51" s="163">
        <f>Z10/Energy!X30*1000</f>
        <v>1629.9615877080666</v>
      </c>
      <c r="AA51" s="152">
        <v>247</v>
      </c>
      <c r="AB51" s="213">
        <f>AB10/Energy!Z30*1000</f>
        <v>1580.2197802197802</v>
      </c>
      <c r="AC51" s="36" t="s">
        <v>18</v>
      </c>
      <c r="AD51" s="3">
        <v>85</v>
      </c>
      <c r="AE51" s="50">
        <f>AE10/Energy!AC30*1000</f>
        <v>1171.7922557450322</v>
      </c>
      <c r="AF51" s="3">
        <v>158</v>
      </c>
      <c r="AG51" s="50">
        <f>AG10/Energy!AE30*1000</f>
        <v>1033.0306469920545</v>
      </c>
      <c r="AH51" s="152"/>
      <c r="AI51" s="159"/>
      <c r="AJ51" s="155"/>
      <c r="AK51" s="159"/>
      <c r="AL51" s="155"/>
      <c r="AM51" s="152"/>
      <c r="AN51" s="152"/>
      <c r="AO51" s="163"/>
      <c r="AP51" s="6"/>
      <c r="AQ51" s="6"/>
      <c r="AR51" s="6"/>
      <c r="AS51" s="6"/>
    </row>
    <row r="52" spans="1:45" x14ac:dyDescent="0.3">
      <c r="I52" s="152"/>
      <c r="J52" s="152"/>
      <c r="K52" s="163"/>
      <c r="L52" s="152"/>
      <c r="M52" s="163"/>
      <c r="N52" s="152"/>
      <c r="O52" s="152"/>
      <c r="P52" s="163"/>
      <c r="Q52" s="152"/>
      <c r="R52" s="163"/>
      <c r="X52" s="152"/>
      <c r="Y52" s="152"/>
      <c r="Z52" s="163"/>
      <c r="AA52" s="152"/>
      <c r="AB52" s="213"/>
      <c r="AC52" s="36" t="s">
        <v>19</v>
      </c>
      <c r="AD52" s="3">
        <v>84</v>
      </c>
      <c r="AE52" s="50">
        <f>AE11/Energy!AC31*1000</f>
        <v>1144.3488943488944</v>
      </c>
      <c r="AF52" s="3">
        <v>160</v>
      </c>
      <c r="AG52" s="50">
        <f>AG11/Energy!AE31*1000</f>
        <v>1085.3609200716639</v>
      </c>
      <c r="AH52" s="152" t="s">
        <v>208</v>
      </c>
      <c r="AI52" s="159">
        <v>157</v>
      </c>
      <c r="AJ52" s="155">
        <f>AJ11/Energy!AH31*1000</f>
        <v>1385.4545454545455</v>
      </c>
      <c r="AK52" s="159">
        <v>181</v>
      </c>
      <c r="AL52" s="155">
        <f>AL11/Energy!AJ31*1000</f>
        <v>1412.1034332898741</v>
      </c>
      <c r="AM52" s="158" t="s">
        <v>208</v>
      </c>
      <c r="AN52" s="152">
        <v>692</v>
      </c>
      <c r="AO52" s="163">
        <f>AO11/Energy!AM31*1000</f>
        <v>1581.9407008086253</v>
      </c>
      <c r="AP52" s="6"/>
      <c r="AQ52" s="6"/>
      <c r="AR52" s="6"/>
      <c r="AS52" s="6"/>
    </row>
    <row r="53" spans="1:45" x14ac:dyDescent="0.3">
      <c r="I53" s="152"/>
      <c r="J53" s="152"/>
      <c r="K53" s="163"/>
      <c r="L53" s="152"/>
      <c r="M53" s="163"/>
      <c r="N53" s="152"/>
      <c r="O53" s="152"/>
      <c r="P53" s="163"/>
      <c r="Q53" s="152"/>
      <c r="R53" s="163"/>
      <c r="X53" s="152"/>
      <c r="Y53" s="152"/>
      <c r="Z53" s="163"/>
      <c r="AA53" s="152"/>
      <c r="AB53" s="213"/>
      <c r="AC53" s="36" t="s">
        <v>20</v>
      </c>
      <c r="AD53" s="3">
        <v>69</v>
      </c>
      <c r="AE53" s="50">
        <f>AE12/Energy!AC32*1000</f>
        <v>1148.8922988395511</v>
      </c>
      <c r="AF53" s="3">
        <v>167</v>
      </c>
      <c r="AG53" s="50">
        <f>AG12/Energy!AE32*1000</f>
        <v>1208.4260107287714</v>
      </c>
      <c r="AH53" s="152"/>
      <c r="AI53" s="159"/>
      <c r="AJ53" s="155"/>
      <c r="AK53" s="159"/>
      <c r="AL53" s="155"/>
      <c r="AM53" s="158"/>
      <c r="AN53" s="152"/>
      <c r="AO53" s="163"/>
      <c r="AP53" s="6"/>
      <c r="AQ53" s="6"/>
      <c r="AR53" s="6"/>
      <c r="AS53" s="6"/>
    </row>
    <row r="54" spans="1:45" x14ac:dyDescent="0.3">
      <c r="I54" s="152" t="s">
        <v>182</v>
      </c>
      <c r="J54" s="152">
        <v>308</v>
      </c>
      <c r="K54" s="163">
        <f>K13/Energy!I33*1000</f>
        <v>1562.5</v>
      </c>
      <c r="L54" s="152">
        <v>317</v>
      </c>
      <c r="M54" s="163">
        <f>M13/Energy!K33*1000</f>
        <v>1402.9180695847363</v>
      </c>
      <c r="N54" s="152"/>
      <c r="O54" s="152"/>
      <c r="P54" s="163"/>
      <c r="Q54" s="152"/>
      <c r="R54" s="163"/>
      <c r="X54" s="152" t="s">
        <v>182</v>
      </c>
      <c r="Y54" s="152">
        <v>308</v>
      </c>
      <c r="Z54" s="163">
        <f>Z13/Energy!X33*1000</f>
        <v>1614.0195208518189</v>
      </c>
      <c r="AA54" s="152">
        <v>358</v>
      </c>
      <c r="AB54" s="213">
        <f>AB13/Energy!Z33*1000</f>
        <v>1569.8005698005697</v>
      </c>
      <c r="AC54" s="36" t="s">
        <v>21</v>
      </c>
      <c r="AD54" s="3">
        <v>67</v>
      </c>
      <c r="AE54" s="50">
        <f>AE13/Energy!AC33*1000</f>
        <v>1168.3513082168595</v>
      </c>
      <c r="AF54" s="3">
        <v>168</v>
      </c>
      <c r="AG54" s="50">
        <f>AG13/Energy!AE33*1000</f>
        <v>1133.3646869121203</v>
      </c>
      <c r="AH54" s="152"/>
      <c r="AI54" s="159"/>
      <c r="AJ54" s="155"/>
      <c r="AK54" s="159"/>
      <c r="AL54" s="155"/>
      <c r="AM54" s="158"/>
      <c r="AN54" s="152"/>
      <c r="AO54" s="163"/>
      <c r="AP54" s="6"/>
      <c r="AQ54" s="6"/>
      <c r="AR54" s="6"/>
      <c r="AS54" s="6"/>
    </row>
    <row r="55" spans="1:45" x14ac:dyDescent="0.3">
      <c r="I55" s="152"/>
      <c r="J55" s="152"/>
      <c r="K55" s="163"/>
      <c r="L55" s="152"/>
      <c r="M55" s="163"/>
      <c r="N55" s="152"/>
      <c r="O55" s="152"/>
      <c r="P55" s="163"/>
      <c r="Q55" s="152"/>
      <c r="R55" s="163"/>
      <c r="X55" s="152"/>
      <c r="Y55" s="152"/>
      <c r="Z55" s="163"/>
      <c r="AA55" s="152"/>
      <c r="AB55" s="213"/>
      <c r="AC55" s="36" t="s">
        <v>22</v>
      </c>
      <c r="AD55" s="3">
        <v>73</v>
      </c>
      <c r="AE55" s="50">
        <f>AE14/Energy!AC34*1000</f>
        <v>1418.5335090361443</v>
      </c>
      <c r="AF55" s="3">
        <v>136</v>
      </c>
      <c r="AG55" s="50">
        <f>AG14/Energy!AE34*1000</f>
        <v>1101.4088250930356</v>
      </c>
      <c r="AH55" s="158" t="s">
        <v>209</v>
      </c>
      <c r="AI55" s="159">
        <v>149</v>
      </c>
      <c r="AJ55" s="155">
        <f>AJ14/Energy!AH34*1000</f>
        <v>1407.1901191001323</v>
      </c>
      <c r="AK55" s="159">
        <v>200</v>
      </c>
      <c r="AL55" s="155">
        <f>AL14/Energy!AJ34*1000</f>
        <v>1430.9421526510916</v>
      </c>
      <c r="AM55" s="152" t="s">
        <v>209</v>
      </c>
      <c r="AN55" s="152">
        <v>749</v>
      </c>
      <c r="AO55" s="163">
        <f>AO14/Energy!AM34*1000</f>
        <v>1634.8269994327848</v>
      </c>
      <c r="AP55" s="6"/>
      <c r="AQ55" s="6"/>
      <c r="AR55" s="6"/>
      <c r="AS55" s="6"/>
    </row>
    <row r="56" spans="1:45" x14ac:dyDescent="0.3">
      <c r="I56" s="152"/>
      <c r="J56" s="152"/>
      <c r="K56" s="163"/>
      <c r="L56" s="152"/>
      <c r="M56" s="163"/>
      <c r="N56" s="152"/>
      <c r="O56" s="152"/>
      <c r="P56" s="163"/>
      <c r="Q56" s="152"/>
      <c r="R56" s="163"/>
      <c r="X56" s="152"/>
      <c r="Y56" s="152"/>
      <c r="Z56" s="163"/>
      <c r="AA56" s="152"/>
      <c r="AB56" s="213"/>
      <c r="AC56" s="36" t="s">
        <v>23</v>
      </c>
      <c r="AD56" s="3">
        <v>75</v>
      </c>
      <c r="AE56" s="50">
        <f>AE15/Energy!AC35*1000</f>
        <v>1326.718567139877</v>
      </c>
      <c r="AF56" s="3">
        <v>160</v>
      </c>
      <c r="AG56" s="50">
        <f>AG15/Energy!AE35*1000</f>
        <v>1117.6661896708729</v>
      </c>
      <c r="AH56" s="158"/>
      <c r="AI56" s="159"/>
      <c r="AJ56" s="155"/>
      <c r="AK56" s="159"/>
      <c r="AL56" s="155"/>
      <c r="AM56" s="152"/>
      <c r="AN56" s="152"/>
      <c r="AO56" s="163"/>
      <c r="AP56" s="6"/>
      <c r="AQ56" s="6"/>
      <c r="AR56" s="6"/>
      <c r="AS56" s="6"/>
    </row>
    <row r="57" spans="1:45" x14ac:dyDescent="0.3">
      <c r="I57" s="152"/>
      <c r="J57" s="152"/>
      <c r="K57" s="163"/>
      <c r="L57" s="152"/>
      <c r="M57" s="163"/>
      <c r="N57" s="152" t="s">
        <v>249</v>
      </c>
      <c r="O57" s="152">
        <v>151</v>
      </c>
      <c r="P57" s="163">
        <f>P16/Energy!N36*1000</f>
        <v>1691.4944738106678</v>
      </c>
      <c r="Q57" s="152">
        <v>167</v>
      </c>
      <c r="R57" s="163">
        <f>R16/Energy!P36*1000</f>
        <v>1536.6459627329191</v>
      </c>
      <c r="X57" s="152"/>
      <c r="Y57" s="152"/>
      <c r="Z57" s="163"/>
      <c r="AA57" s="152"/>
      <c r="AB57" s="213"/>
      <c r="AC57" s="36" t="s">
        <v>24</v>
      </c>
      <c r="AD57" s="3">
        <v>85</v>
      </c>
      <c r="AE57" s="50">
        <f>AE16/Energy!AC36*1000</f>
        <v>1329.0063359604389</v>
      </c>
      <c r="AF57" s="3">
        <v>187</v>
      </c>
      <c r="AG57" s="50">
        <f>AG16/Energy!AE36*1000</f>
        <v>1239.0611220405672</v>
      </c>
      <c r="AH57" s="158"/>
      <c r="AI57" s="159"/>
      <c r="AJ57" s="155"/>
      <c r="AK57" s="159"/>
      <c r="AL57" s="155"/>
      <c r="AM57" s="168"/>
      <c r="AN57" s="168"/>
      <c r="AO57" s="215"/>
      <c r="AP57" s="6"/>
      <c r="AQ57" s="6"/>
      <c r="AR57" s="6"/>
      <c r="AS57" s="6"/>
    </row>
    <row r="58" spans="1:45" x14ac:dyDescent="0.3">
      <c r="I58" s="152" t="s">
        <v>183</v>
      </c>
      <c r="J58" s="152">
        <v>204</v>
      </c>
      <c r="K58" s="163">
        <f>K17/Energy!I37*1000</f>
        <v>1521.511017838405</v>
      </c>
      <c r="L58" s="152">
        <v>247</v>
      </c>
      <c r="M58" s="163">
        <f>M17/Energy!K37*1000</f>
        <v>1450.1891551071878</v>
      </c>
      <c r="N58" s="152"/>
      <c r="O58" s="152"/>
      <c r="P58" s="163"/>
      <c r="Q58" s="152"/>
      <c r="R58" s="163"/>
      <c r="X58" s="152" t="s">
        <v>193</v>
      </c>
      <c r="Y58" s="152">
        <v>169</v>
      </c>
      <c r="Z58" s="163">
        <f>Z17/Energy!X37*1000</f>
        <v>1542.9668746999521</v>
      </c>
      <c r="AA58" s="152">
        <v>198</v>
      </c>
      <c r="AB58" s="213">
        <f>AB17/Energy!Z37*1000</f>
        <v>1495.0088079859072</v>
      </c>
      <c r="AC58" s="36" t="s">
        <v>25</v>
      </c>
      <c r="AD58" s="3">
        <v>83</v>
      </c>
      <c r="AE58" s="50">
        <f>AE17/Energy!AC37*1000</f>
        <v>1284.7951962256059</v>
      </c>
      <c r="AF58" s="3">
        <v>194</v>
      </c>
      <c r="AG58" s="50">
        <f>AG17/Energy!AE37*1000</f>
        <v>1265.2925972562794</v>
      </c>
      <c r="AM58" s="152" t="s">
        <v>210</v>
      </c>
      <c r="AN58" s="152">
        <v>300</v>
      </c>
      <c r="AO58" s="163">
        <f>AO17/Energy!AM37*1000</f>
        <v>1577.1875</v>
      </c>
      <c r="AP58" s="6"/>
      <c r="AQ58" s="6"/>
      <c r="AR58" s="6"/>
      <c r="AS58" s="6"/>
    </row>
    <row r="59" spans="1:45" x14ac:dyDescent="0.3">
      <c r="I59" s="152"/>
      <c r="J59" s="152"/>
      <c r="K59" s="163"/>
      <c r="L59" s="152"/>
      <c r="M59" s="163"/>
      <c r="N59" s="152"/>
      <c r="O59" s="152"/>
      <c r="P59" s="163"/>
      <c r="Q59" s="152"/>
      <c r="R59" s="163"/>
      <c r="X59" s="152"/>
      <c r="Y59" s="152"/>
      <c r="Z59" s="163"/>
      <c r="AA59" s="152"/>
      <c r="AB59" s="213"/>
      <c r="AC59" s="36" t="s">
        <v>26</v>
      </c>
      <c r="AD59" s="3">
        <v>74</v>
      </c>
      <c r="AE59" s="50">
        <f>AE18/Energy!AC38*1000</f>
        <v>1320.3615918862308</v>
      </c>
      <c r="AF59" s="3">
        <v>147</v>
      </c>
      <c r="AG59" s="50">
        <f>AG18/Energy!AE38*1000</f>
        <v>1278.0366806975346</v>
      </c>
      <c r="AM59" s="152"/>
      <c r="AN59" s="152"/>
      <c r="AO59" s="163"/>
      <c r="AP59" s="6"/>
      <c r="AQ59" s="6"/>
      <c r="AR59" s="6"/>
      <c r="AS59" s="6"/>
    </row>
    <row r="60" spans="1:45" x14ac:dyDescent="0.3">
      <c r="A60" s="53" t="s">
        <v>34</v>
      </c>
      <c r="B60" s="53"/>
      <c r="C60" s="16"/>
      <c r="D60" s="16"/>
      <c r="E60" s="16"/>
      <c r="F60" s="16"/>
      <c r="G60" s="16"/>
      <c r="H60" s="51"/>
      <c r="I60" s="16"/>
      <c r="J60" s="16">
        <v>780</v>
      </c>
      <c r="K60" s="52">
        <f>(J49*K49+J50*K50+J54*K54+J58*K58)/SUM(J49:J59)</f>
        <v>1519.166913284138</v>
      </c>
      <c r="L60" s="16">
        <v>875</v>
      </c>
      <c r="M60" s="52">
        <f>(L49*M49+L50*M50+L54*M54+L58*M58)/SUM(L49:L59)</f>
        <v>1432.5559639946866</v>
      </c>
      <c r="N60" s="16"/>
      <c r="O60" s="27">
        <v>632</v>
      </c>
      <c r="P60" s="52">
        <f>P19/Energy!N39*1000</f>
        <v>1588.8795282224096</v>
      </c>
      <c r="Q60" s="27">
        <v>680</v>
      </c>
      <c r="R60" s="52">
        <f>R19/Energy!P39*1000</f>
        <v>1471.4204867006224</v>
      </c>
      <c r="S60" s="64"/>
      <c r="T60" s="16"/>
      <c r="U60" s="16"/>
      <c r="V60" s="16"/>
      <c r="W60" s="16"/>
      <c r="X60" s="16"/>
      <c r="Y60" s="16">
        <v>792</v>
      </c>
      <c r="Z60" s="52"/>
      <c r="AA60" s="16">
        <v>1005</v>
      </c>
      <c r="AB60" s="52"/>
      <c r="AC60" s="16"/>
      <c r="AD60" s="16">
        <f>SUM(AD49:AD59)</f>
        <v>907</v>
      </c>
      <c r="AE60" s="52">
        <f>(AD49*AE49+AD50*AE50+AD51*AE51+AD52*AE52+AD53*AE53+AD54*AE54+AD55*AE55+AD56*AE56+AD57*AE57+AD58*AE58+AD59*AE59)/SUM(AD49:AD59)</f>
        <v>1232.0487962808002</v>
      </c>
      <c r="AF60" s="16">
        <f>SUM(AF49:AF59)</f>
        <v>1806</v>
      </c>
      <c r="AG60" s="52">
        <f>(AF49*AG49+AF50*AG50+AF51*AG51+AF52*AG52+AF53*AG53+AF54*AG54+AF55*AG55+AF56*AG56+AF57*AG57+AF58*AG58+AF59*AG59)/SUM(AF49:AF59)</f>
        <v>1146.4300327595811</v>
      </c>
      <c r="AH60" s="16"/>
      <c r="AI60" s="16"/>
      <c r="AJ60" s="28"/>
      <c r="AK60" s="16"/>
      <c r="AL60" s="16"/>
      <c r="AM60" s="56"/>
      <c r="AN60" s="56">
        <v>1044</v>
      </c>
      <c r="AO60" s="63">
        <f>AO19/Energy!AM39*1000</f>
        <v>1616.9104204753201</v>
      </c>
      <c r="AP60" s="52">
        <v>1469</v>
      </c>
      <c r="AQ60" s="52">
        <f>AQ19/Energy!AO39*1000</f>
        <v>1504.0358744394618</v>
      </c>
      <c r="AR60" s="6" t="s">
        <v>213</v>
      </c>
      <c r="AS60" s="6"/>
    </row>
    <row r="61" spans="1:45" x14ac:dyDescent="0.3">
      <c r="N61" s="12"/>
      <c r="O61" s="12"/>
      <c r="P61" s="43"/>
      <c r="Q61" s="8"/>
      <c r="R61" s="43"/>
      <c r="X61" t="s">
        <v>184</v>
      </c>
      <c r="Z61" s="13">
        <f>(Y49*Z49+Y51*Z51+Y54*Z54+Y58*Z58)/SUM(Y49:Y59)</f>
        <v>1604.3160434794152</v>
      </c>
      <c r="AA61" s="11"/>
      <c r="AB61" s="13">
        <f>(AA49*AB49+AA51*AB51+AA54*AB54+AA58*AB58)/SUM(AA49:AA59)</f>
        <v>1547.850805713804</v>
      </c>
      <c r="AH61" t="s">
        <v>184</v>
      </c>
      <c r="AJ61" s="13">
        <f>(AI49*AJ49+AI52*AJ52+AI55*AJ55)/SUM(AI49:AI57)</f>
        <v>1387.8462011019903</v>
      </c>
      <c r="AK61" s="6"/>
      <c r="AL61" s="13">
        <f>(AK49*AL49+AK52*AL52+AK55*AL55)/SUM(AK49:AK57)</f>
        <v>1413.1051847368324</v>
      </c>
      <c r="AO61" s="6"/>
      <c r="AP61" s="6"/>
      <c r="AQ61" s="6"/>
      <c r="AR61" s="43"/>
      <c r="AS61" s="43"/>
    </row>
    <row r="62" spans="1:45" x14ac:dyDescent="0.3">
      <c r="AO62" s="6"/>
      <c r="AP62" s="6"/>
      <c r="AQ62" s="6"/>
      <c r="AR62" s="43"/>
      <c r="AS62" s="43"/>
    </row>
    <row r="64" spans="1:45" x14ac:dyDescent="0.3">
      <c r="A64" s="2" t="s">
        <v>238</v>
      </c>
      <c r="B64" s="3"/>
      <c r="C64" s="3"/>
      <c r="D64" s="152" t="s">
        <v>1</v>
      </c>
      <c r="E64" s="152"/>
      <c r="F64" s="152"/>
      <c r="G64" s="152"/>
      <c r="H64" s="152"/>
      <c r="I64" s="152" t="s">
        <v>2</v>
      </c>
      <c r="J64" s="152"/>
      <c r="K64" s="152"/>
      <c r="L64" s="152"/>
      <c r="M64" s="152"/>
      <c r="N64" s="152" t="s">
        <v>3</v>
      </c>
      <c r="O64" s="152"/>
      <c r="P64" s="152"/>
      <c r="Q64" s="152"/>
      <c r="R64" s="152"/>
      <c r="S64" s="152" t="s">
        <v>4</v>
      </c>
      <c r="T64" s="152"/>
      <c r="U64" s="152"/>
      <c r="V64" s="152"/>
      <c r="W64" s="152"/>
      <c r="X64" s="152" t="s">
        <v>5</v>
      </c>
      <c r="Y64" s="152"/>
      <c r="Z64" s="152"/>
      <c r="AA64" s="152"/>
      <c r="AB64" s="152"/>
      <c r="AC64" s="152" t="s">
        <v>6</v>
      </c>
      <c r="AD64" s="152"/>
      <c r="AE64" s="152"/>
      <c r="AF64" s="152"/>
      <c r="AG64" s="152"/>
      <c r="AH64" s="152" t="s">
        <v>7</v>
      </c>
      <c r="AI64" s="152"/>
      <c r="AJ64" s="152"/>
      <c r="AK64" s="152"/>
      <c r="AL64" s="152"/>
      <c r="AM64" s="163" t="s">
        <v>8</v>
      </c>
      <c r="AN64" s="163"/>
      <c r="AO64" s="163"/>
      <c r="AP64" s="163"/>
      <c r="AQ64" s="163"/>
      <c r="AR64" s="43"/>
      <c r="AS64" s="43"/>
    </row>
    <row r="65" spans="1:45" x14ac:dyDescent="0.3">
      <c r="A65" s="3"/>
      <c r="B65" s="3"/>
      <c r="C65" s="34"/>
      <c r="D65" s="3" t="s">
        <v>37</v>
      </c>
      <c r="E65" s="3" t="s">
        <v>11</v>
      </c>
      <c r="F65" s="3" t="s">
        <v>27</v>
      </c>
      <c r="G65" s="3" t="s">
        <v>11</v>
      </c>
      <c r="H65" s="3" t="s">
        <v>28</v>
      </c>
      <c r="I65" s="35" t="s">
        <v>37</v>
      </c>
      <c r="J65" s="3" t="s">
        <v>11</v>
      </c>
      <c r="K65" s="3" t="s">
        <v>27</v>
      </c>
      <c r="L65" s="3" t="s">
        <v>11</v>
      </c>
      <c r="M65" s="3" t="s">
        <v>28</v>
      </c>
      <c r="N65" s="3" t="s">
        <v>37</v>
      </c>
      <c r="O65" s="3" t="s">
        <v>11</v>
      </c>
      <c r="P65" s="3" t="s">
        <v>27</v>
      </c>
      <c r="Q65" s="3" t="s">
        <v>11</v>
      </c>
      <c r="R65" s="3" t="s">
        <v>28</v>
      </c>
      <c r="S65" s="3" t="s">
        <v>37</v>
      </c>
      <c r="T65" s="3" t="s">
        <v>11</v>
      </c>
      <c r="U65" s="3" t="s">
        <v>27</v>
      </c>
      <c r="V65" s="3" t="s">
        <v>11</v>
      </c>
      <c r="W65" s="3" t="s">
        <v>28</v>
      </c>
      <c r="X65" s="3" t="s">
        <v>37</v>
      </c>
      <c r="Y65" s="3" t="s">
        <v>11</v>
      </c>
      <c r="Z65" s="3" t="s">
        <v>27</v>
      </c>
      <c r="AA65" s="3" t="s">
        <v>11</v>
      </c>
      <c r="AB65" s="3" t="s">
        <v>28</v>
      </c>
      <c r="AC65" s="55" t="s">
        <v>37</v>
      </c>
      <c r="AD65" s="55" t="s">
        <v>11</v>
      </c>
      <c r="AE65" s="55" t="s">
        <v>27</v>
      </c>
      <c r="AF65" s="55" t="s">
        <v>11</v>
      </c>
      <c r="AG65" s="55" t="s">
        <v>28</v>
      </c>
      <c r="AH65" s="3" t="s">
        <v>37</v>
      </c>
      <c r="AI65" s="3" t="s">
        <v>11</v>
      </c>
      <c r="AJ65" s="3" t="s">
        <v>27</v>
      </c>
      <c r="AK65" s="3" t="s">
        <v>11</v>
      </c>
      <c r="AL65" s="3" t="s">
        <v>28</v>
      </c>
      <c r="AM65" s="55" t="s">
        <v>37</v>
      </c>
      <c r="AN65" s="55" t="s">
        <v>11</v>
      </c>
      <c r="AO65" s="55" t="s">
        <v>27</v>
      </c>
      <c r="AP65" s="55" t="s">
        <v>11</v>
      </c>
      <c r="AQ65" s="3" t="s">
        <v>28</v>
      </c>
      <c r="AR65" s="12"/>
      <c r="AS65" s="12"/>
    </row>
    <row r="66" spans="1:45" x14ac:dyDescent="0.3">
      <c r="D66" s="25" t="s">
        <v>222</v>
      </c>
      <c r="E66" s="3">
        <v>66</v>
      </c>
      <c r="F66" s="3">
        <v>3700</v>
      </c>
      <c r="G66" s="3">
        <v>64</v>
      </c>
      <c r="H66" s="3">
        <v>3600</v>
      </c>
      <c r="AC66" s="36" t="s">
        <v>12</v>
      </c>
      <c r="AD66" s="3">
        <v>277</v>
      </c>
      <c r="AE66" s="50">
        <f>10*AE23</f>
        <v>1957.5250836120399</v>
      </c>
      <c r="AF66" s="3">
        <v>302</v>
      </c>
      <c r="AG66" s="50">
        <f>10*AG23</f>
        <v>1881.2780508655694</v>
      </c>
      <c r="AM66" s="3"/>
      <c r="AN66" s="3" t="s">
        <v>212</v>
      </c>
      <c r="AO66" s="3" t="s">
        <v>211</v>
      </c>
      <c r="AP66" s="3" t="s">
        <v>217</v>
      </c>
      <c r="AR66" s="12"/>
      <c r="AS66" s="12"/>
    </row>
    <row r="67" spans="1:45" x14ac:dyDescent="0.3">
      <c r="D67" s="26" t="s">
        <v>223</v>
      </c>
      <c r="E67" s="3">
        <v>150</v>
      </c>
      <c r="F67" s="3">
        <v>3700</v>
      </c>
      <c r="G67" s="3">
        <v>141</v>
      </c>
      <c r="H67" s="3">
        <v>3700</v>
      </c>
      <c r="AC67" s="36" t="s">
        <v>13</v>
      </c>
      <c r="AD67" s="3">
        <v>168</v>
      </c>
      <c r="AE67" s="50">
        <f t="shared" ref="AE67:AG69" si="0">10*AE24</f>
        <v>2027.9592130581045</v>
      </c>
      <c r="AF67" s="3">
        <v>179</v>
      </c>
      <c r="AG67" s="50">
        <f t="shared" si="0"/>
        <v>1930.3694017652829</v>
      </c>
      <c r="AM67" s="39" t="s">
        <v>214</v>
      </c>
      <c r="AN67" s="3">
        <v>1503</v>
      </c>
      <c r="AO67" s="50">
        <f>10*AO24</f>
        <v>3789.5889610863696</v>
      </c>
      <c r="AP67" s="163">
        <f>10*AP24</f>
        <v>3433.4602257810452</v>
      </c>
      <c r="AQ67" s="6"/>
      <c r="AR67" s="43"/>
      <c r="AS67" s="12"/>
    </row>
    <row r="68" spans="1:45" x14ac:dyDescent="0.3">
      <c r="D68" s="26" t="s">
        <v>224</v>
      </c>
      <c r="E68" s="3">
        <v>134</v>
      </c>
      <c r="F68" s="3">
        <v>3800</v>
      </c>
      <c r="G68" s="3">
        <v>135</v>
      </c>
      <c r="H68" s="3">
        <v>3900</v>
      </c>
      <c r="AC68" s="36" t="s">
        <v>14</v>
      </c>
      <c r="AD68" s="3">
        <v>93</v>
      </c>
      <c r="AE68" s="50">
        <f t="shared" si="0"/>
        <v>2391.1580970687173</v>
      </c>
      <c r="AF68" s="3">
        <v>89</v>
      </c>
      <c r="AG68" s="50">
        <f t="shared" si="0"/>
        <v>2192.1185946769883</v>
      </c>
      <c r="AM68" s="40" t="s">
        <v>215</v>
      </c>
      <c r="AN68" s="3">
        <v>1620</v>
      </c>
      <c r="AO68" s="50">
        <f t="shared" ref="AO68:AO69" si="1">10*AO25</f>
        <v>3552.377482237202</v>
      </c>
      <c r="AP68" s="163"/>
      <c r="AQ68" s="6"/>
      <c r="AR68" s="43"/>
      <c r="AS68" s="12"/>
    </row>
    <row r="69" spans="1:45" x14ac:dyDescent="0.3">
      <c r="D69" s="26" t="s">
        <v>225</v>
      </c>
      <c r="E69" s="3">
        <v>117</v>
      </c>
      <c r="F69" s="3">
        <v>4100</v>
      </c>
      <c r="G69" s="3">
        <v>123</v>
      </c>
      <c r="H69" s="3">
        <v>3900</v>
      </c>
      <c r="AC69" s="36" t="s">
        <v>15</v>
      </c>
      <c r="AD69" s="3">
        <v>80</v>
      </c>
      <c r="AE69" s="50">
        <f t="shared" si="0"/>
        <v>2344.0318500571038</v>
      </c>
      <c r="AF69" s="3">
        <v>117</v>
      </c>
      <c r="AG69" s="50">
        <f t="shared" si="0"/>
        <v>2187.5476648058329</v>
      </c>
      <c r="AM69" s="3" t="s">
        <v>216</v>
      </c>
      <c r="AN69" s="3">
        <v>1500</v>
      </c>
      <c r="AO69" s="50">
        <f t="shared" si="1"/>
        <v>3020.9931465672717</v>
      </c>
      <c r="AP69" s="163"/>
      <c r="AQ69" s="6"/>
      <c r="AR69" s="43"/>
      <c r="AS69" s="12"/>
    </row>
    <row r="70" spans="1:45" x14ac:dyDescent="0.3">
      <c r="D70" s="26"/>
      <c r="E70" s="3"/>
      <c r="F70" s="3"/>
      <c r="G70" s="3"/>
      <c r="H70" s="3"/>
      <c r="AC70" s="36"/>
      <c r="AD70" s="3"/>
      <c r="AE70" s="50"/>
      <c r="AF70" s="3"/>
      <c r="AG70" s="50"/>
      <c r="AM70" s="3"/>
      <c r="AN70" s="3" t="s">
        <v>212</v>
      </c>
      <c r="AO70" s="3" t="s">
        <v>211</v>
      </c>
    </row>
    <row r="71" spans="1:45" x14ac:dyDescent="0.3">
      <c r="D71" s="26" t="s">
        <v>226</v>
      </c>
      <c r="E71" s="3">
        <v>170</v>
      </c>
      <c r="F71" s="3">
        <v>4200</v>
      </c>
      <c r="G71" s="3">
        <v>176</v>
      </c>
      <c r="H71" s="3">
        <v>3900</v>
      </c>
      <c r="I71" s="35" t="s">
        <v>16</v>
      </c>
      <c r="J71" s="3">
        <v>47</v>
      </c>
      <c r="K71" s="3">
        <f>10*K28</f>
        <v>3800</v>
      </c>
      <c r="L71" s="3">
        <v>52</v>
      </c>
      <c r="M71" s="3">
        <f>10*M28</f>
        <v>3400</v>
      </c>
      <c r="N71" s="152" t="s">
        <v>191</v>
      </c>
      <c r="O71" s="152">
        <v>131</v>
      </c>
      <c r="P71" s="163">
        <f>10*P28</f>
        <v>3670.164646281889</v>
      </c>
      <c r="Q71" s="152">
        <v>119</v>
      </c>
      <c r="R71" s="163">
        <f>10*R28</f>
        <v>3365.6022127231581</v>
      </c>
      <c r="S71" s="152" t="s">
        <v>200</v>
      </c>
      <c r="T71" s="152">
        <v>138</v>
      </c>
      <c r="U71" s="162">
        <f>10*U7</f>
        <v>0</v>
      </c>
      <c r="V71" s="152">
        <v>143</v>
      </c>
      <c r="W71" s="162">
        <f>10*W7</f>
        <v>0</v>
      </c>
      <c r="X71" s="152" t="s">
        <v>191</v>
      </c>
      <c r="Y71" s="152">
        <v>132</v>
      </c>
      <c r="Z71" s="152">
        <f>10*Z28</f>
        <v>4003</v>
      </c>
      <c r="AA71" s="152">
        <v>202</v>
      </c>
      <c r="AB71" s="152">
        <f>10*AB28</f>
        <v>3716</v>
      </c>
      <c r="AC71" s="36" t="s">
        <v>16</v>
      </c>
      <c r="AD71" s="3">
        <v>135</v>
      </c>
      <c r="AE71" s="50">
        <f>10*AE28</f>
        <v>2645.6877656235524</v>
      </c>
      <c r="AF71" s="3">
        <v>192</v>
      </c>
      <c r="AG71" s="50">
        <f>10*AG28</f>
        <v>2562.3663052297707</v>
      </c>
      <c r="AH71" s="152" t="s">
        <v>207</v>
      </c>
      <c r="AI71" s="159">
        <v>164</v>
      </c>
      <c r="AJ71" s="155">
        <f>10*AJ28</f>
        <v>3280.4998008623443</v>
      </c>
      <c r="AK71" s="159">
        <v>160</v>
      </c>
      <c r="AL71" s="155">
        <f>10*AL49</f>
        <v>13919.422061683801</v>
      </c>
      <c r="AM71" s="152" t="s">
        <v>207</v>
      </c>
      <c r="AN71" s="152">
        <v>772</v>
      </c>
      <c r="AO71" s="163">
        <f>10*AO28</f>
        <v>3508.2634435125801</v>
      </c>
      <c r="AP71" s="6"/>
      <c r="AQ71" s="6"/>
      <c r="AR71" s="6"/>
      <c r="AS71" s="6"/>
    </row>
    <row r="72" spans="1:45" x14ac:dyDescent="0.3">
      <c r="D72" s="164" t="s">
        <v>218</v>
      </c>
      <c r="E72" s="152">
        <v>190</v>
      </c>
      <c r="F72" s="152">
        <v>4100</v>
      </c>
      <c r="G72" s="152">
        <v>185</v>
      </c>
      <c r="H72" s="152">
        <v>3900</v>
      </c>
      <c r="I72" s="181" t="s">
        <v>181</v>
      </c>
      <c r="J72" s="152">
        <v>221</v>
      </c>
      <c r="K72" s="152">
        <f>10*K29</f>
        <v>3600</v>
      </c>
      <c r="L72" s="152">
        <v>259</v>
      </c>
      <c r="M72" s="152">
        <f>10*M29</f>
        <v>3500</v>
      </c>
      <c r="N72" s="152"/>
      <c r="O72" s="152"/>
      <c r="P72" s="163"/>
      <c r="Q72" s="152"/>
      <c r="R72" s="163"/>
      <c r="S72" s="152"/>
      <c r="T72" s="152"/>
      <c r="U72" s="162"/>
      <c r="V72" s="152"/>
      <c r="W72" s="162"/>
      <c r="X72" s="152"/>
      <c r="Y72" s="152"/>
      <c r="Z72" s="152"/>
      <c r="AA72" s="152"/>
      <c r="AB72" s="152"/>
      <c r="AC72" s="36" t="s">
        <v>17</v>
      </c>
      <c r="AD72" s="3">
        <v>77</v>
      </c>
      <c r="AE72" s="50">
        <f t="shared" ref="AE72:AG81" si="2">10*AE29</f>
        <v>2944.9661038359504</v>
      </c>
      <c r="AF72" s="3">
        <v>137</v>
      </c>
      <c r="AG72" s="50">
        <f t="shared" si="2"/>
        <v>2492.9443726426289</v>
      </c>
      <c r="AH72" s="152"/>
      <c r="AI72" s="159"/>
      <c r="AJ72" s="155"/>
      <c r="AK72" s="159"/>
      <c r="AL72" s="155"/>
      <c r="AM72" s="152"/>
      <c r="AN72" s="152"/>
      <c r="AO72" s="163"/>
      <c r="AP72" s="6"/>
      <c r="AQ72" s="6"/>
      <c r="AR72" s="6"/>
      <c r="AS72" s="6"/>
    </row>
    <row r="73" spans="1:45" x14ac:dyDescent="0.3">
      <c r="D73" s="164"/>
      <c r="E73" s="152"/>
      <c r="F73" s="152"/>
      <c r="G73" s="152"/>
      <c r="H73" s="152"/>
      <c r="I73" s="181"/>
      <c r="J73" s="152"/>
      <c r="K73" s="152"/>
      <c r="L73" s="152"/>
      <c r="M73" s="152"/>
      <c r="N73" s="152" t="s">
        <v>248</v>
      </c>
      <c r="O73" s="152">
        <v>350</v>
      </c>
      <c r="P73" s="163">
        <f>10*P30</f>
        <v>3749.1309961267252</v>
      </c>
      <c r="Q73" s="152">
        <v>394</v>
      </c>
      <c r="R73" s="163">
        <f>10*R30</f>
        <v>3495.8809460536804</v>
      </c>
      <c r="S73" s="152" t="s">
        <v>201</v>
      </c>
      <c r="T73" s="152">
        <v>136</v>
      </c>
      <c r="U73" s="162">
        <f>10*U9</f>
        <v>0</v>
      </c>
      <c r="V73" s="152">
        <v>169</v>
      </c>
      <c r="W73" s="162">
        <f>10*W9</f>
        <v>0</v>
      </c>
      <c r="X73" s="152" t="s">
        <v>192</v>
      </c>
      <c r="Y73" s="152">
        <v>183</v>
      </c>
      <c r="Z73" s="152">
        <f>10*Z30</f>
        <v>3961</v>
      </c>
      <c r="AA73" s="152">
        <v>247</v>
      </c>
      <c r="AB73" s="152">
        <f>10*AB30</f>
        <v>3872</v>
      </c>
      <c r="AC73" s="36" t="s">
        <v>18</v>
      </c>
      <c r="AD73" s="3">
        <v>85</v>
      </c>
      <c r="AE73" s="50">
        <f t="shared" si="2"/>
        <v>2803.5243110041733</v>
      </c>
      <c r="AF73" s="3">
        <v>158</v>
      </c>
      <c r="AG73" s="50">
        <f t="shared" si="2"/>
        <v>2481.5945901728746</v>
      </c>
      <c r="AH73" s="152"/>
      <c r="AI73" s="159"/>
      <c r="AJ73" s="155"/>
      <c r="AK73" s="159"/>
      <c r="AL73" s="155"/>
      <c r="AM73" s="152"/>
      <c r="AN73" s="152"/>
      <c r="AO73" s="163"/>
      <c r="AP73" s="6"/>
      <c r="AQ73" s="6"/>
      <c r="AR73" s="6"/>
      <c r="AS73" s="6"/>
    </row>
    <row r="74" spans="1:45" x14ac:dyDescent="0.3">
      <c r="D74" s="164" t="s">
        <v>219</v>
      </c>
      <c r="E74" s="152">
        <v>253</v>
      </c>
      <c r="F74" s="152">
        <v>4000</v>
      </c>
      <c r="G74" s="152">
        <v>289</v>
      </c>
      <c r="H74" s="152">
        <v>4000</v>
      </c>
      <c r="I74" s="181"/>
      <c r="J74" s="152"/>
      <c r="K74" s="152"/>
      <c r="L74" s="152"/>
      <c r="M74" s="152"/>
      <c r="N74" s="152"/>
      <c r="O74" s="152"/>
      <c r="P74" s="163"/>
      <c r="Q74" s="152"/>
      <c r="R74" s="163"/>
      <c r="S74" s="152"/>
      <c r="T74" s="152"/>
      <c r="U74" s="162"/>
      <c r="V74" s="152"/>
      <c r="W74" s="162"/>
      <c r="X74" s="152"/>
      <c r="Y74" s="152"/>
      <c r="Z74" s="152"/>
      <c r="AA74" s="152"/>
      <c r="AB74" s="152"/>
      <c r="AC74" s="36" t="s">
        <v>19</v>
      </c>
      <c r="AD74" s="3">
        <v>84</v>
      </c>
      <c r="AE74" s="50">
        <f t="shared" si="2"/>
        <v>2741.7794970986461</v>
      </c>
      <c r="AF74" s="3">
        <v>160</v>
      </c>
      <c r="AG74" s="50">
        <f t="shared" si="2"/>
        <v>2602.9466797876621</v>
      </c>
      <c r="AH74" s="152" t="s">
        <v>208</v>
      </c>
      <c r="AI74" s="159">
        <v>157</v>
      </c>
      <c r="AJ74" s="155">
        <f>10*AJ52</f>
        <v>13854.545454545456</v>
      </c>
      <c r="AK74" s="159">
        <v>181</v>
      </c>
      <c r="AL74" s="155">
        <f>10*AL52</f>
        <v>14121.034332898742</v>
      </c>
      <c r="AM74" s="158" t="s">
        <v>208</v>
      </c>
      <c r="AN74" s="152">
        <v>692</v>
      </c>
      <c r="AO74" s="163">
        <f>10*AO31</f>
        <v>3778.6505279423127</v>
      </c>
      <c r="AP74" s="6"/>
      <c r="AQ74" s="6"/>
      <c r="AR74" s="6"/>
      <c r="AS74" s="6"/>
    </row>
    <row r="75" spans="1:45" x14ac:dyDescent="0.3">
      <c r="D75" s="164"/>
      <c r="E75" s="152"/>
      <c r="F75" s="152"/>
      <c r="G75" s="152"/>
      <c r="H75" s="152"/>
      <c r="I75" s="181"/>
      <c r="J75" s="152"/>
      <c r="K75" s="152"/>
      <c r="L75" s="152"/>
      <c r="M75" s="152"/>
      <c r="N75" s="152"/>
      <c r="O75" s="152"/>
      <c r="P75" s="163"/>
      <c r="Q75" s="152"/>
      <c r="R75" s="163"/>
      <c r="S75" s="152" t="s">
        <v>202</v>
      </c>
      <c r="T75" s="152">
        <v>179</v>
      </c>
      <c r="U75" s="162">
        <f>10*U11</f>
        <v>0</v>
      </c>
      <c r="V75" s="152">
        <v>256</v>
      </c>
      <c r="W75" s="162">
        <f>10*W11</f>
        <v>0</v>
      </c>
      <c r="X75" s="152"/>
      <c r="Y75" s="152"/>
      <c r="Z75" s="152"/>
      <c r="AA75" s="152"/>
      <c r="AB75" s="152"/>
      <c r="AC75" s="36" t="s">
        <v>20</v>
      </c>
      <c r="AD75" s="3">
        <v>69</v>
      </c>
      <c r="AE75" s="50">
        <f t="shared" si="2"/>
        <v>2749.4204861031421</v>
      </c>
      <c r="AF75" s="3">
        <v>167</v>
      </c>
      <c r="AG75" s="50">
        <f t="shared" si="2"/>
        <v>2896.7507213649478</v>
      </c>
      <c r="AH75" s="152"/>
      <c r="AI75" s="159"/>
      <c r="AJ75" s="155"/>
      <c r="AK75" s="159"/>
      <c r="AL75" s="155"/>
      <c r="AM75" s="158"/>
      <c r="AN75" s="152"/>
      <c r="AO75" s="163"/>
      <c r="AP75" s="6"/>
      <c r="AQ75" s="6"/>
      <c r="AR75" s="6"/>
      <c r="AS75" s="6"/>
    </row>
    <row r="76" spans="1:45" x14ac:dyDescent="0.3">
      <c r="D76" s="164" t="s">
        <v>220</v>
      </c>
      <c r="E76" s="152">
        <v>297</v>
      </c>
      <c r="F76" s="152">
        <v>4000</v>
      </c>
      <c r="G76" s="152">
        <v>318</v>
      </c>
      <c r="H76" s="152">
        <v>3800</v>
      </c>
      <c r="I76" s="181" t="s">
        <v>182</v>
      </c>
      <c r="J76" s="152">
        <v>308</v>
      </c>
      <c r="K76" s="152">
        <f>10*K33</f>
        <v>3800</v>
      </c>
      <c r="L76" s="152">
        <v>317</v>
      </c>
      <c r="M76" s="152">
        <f>10*M33</f>
        <v>3500</v>
      </c>
      <c r="N76" s="152"/>
      <c r="O76" s="152"/>
      <c r="P76" s="163"/>
      <c r="Q76" s="152"/>
      <c r="R76" s="163"/>
      <c r="S76" s="152"/>
      <c r="T76" s="152"/>
      <c r="U76" s="162"/>
      <c r="V76" s="152"/>
      <c r="W76" s="162"/>
      <c r="X76" s="152" t="s">
        <v>182</v>
      </c>
      <c r="Y76" s="152">
        <v>308</v>
      </c>
      <c r="Z76" s="152">
        <f>10*Z33</f>
        <v>3909</v>
      </c>
      <c r="AA76" s="152">
        <v>358</v>
      </c>
      <c r="AB76" s="152">
        <f>10*AB33</f>
        <v>3830</v>
      </c>
      <c r="AC76" s="36" t="s">
        <v>21</v>
      </c>
      <c r="AD76" s="3">
        <v>67</v>
      </c>
      <c r="AE76" s="50">
        <f t="shared" si="2"/>
        <v>2795.1589762576946</v>
      </c>
      <c r="AF76" s="3">
        <v>168</v>
      </c>
      <c r="AG76" s="50">
        <f t="shared" si="2"/>
        <v>2717.3878024420892</v>
      </c>
      <c r="AH76" s="152"/>
      <c r="AI76" s="159"/>
      <c r="AJ76" s="155"/>
      <c r="AK76" s="159"/>
      <c r="AL76" s="155"/>
      <c r="AM76" s="158"/>
      <c r="AN76" s="152"/>
      <c r="AO76" s="163"/>
      <c r="AP76" s="6"/>
      <c r="AQ76" s="6"/>
      <c r="AR76" s="6"/>
      <c r="AS76" s="6"/>
    </row>
    <row r="77" spans="1:45" x14ac:dyDescent="0.3">
      <c r="D77" s="164"/>
      <c r="E77" s="152"/>
      <c r="F77" s="152"/>
      <c r="G77" s="152"/>
      <c r="H77" s="152"/>
      <c r="I77" s="181"/>
      <c r="J77" s="152"/>
      <c r="K77" s="152"/>
      <c r="L77" s="152"/>
      <c r="M77" s="152"/>
      <c r="N77" s="152"/>
      <c r="O77" s="152"/>
      <c r="P77" s="163"/>
      <c r="Q77" s="152"/>
      <c r="R77" s="163"/>
      <c r="S77" s="152" t="s">
        <v>203</v>
      </c>
      <c r="T77" s="152">
        <v>192</v>
      </c>
      <c r="U77" s="162">
        <f>10*U13</f>
        <v>0</v>
      </c>
      <c r="V77" s="152">
        <v>193</v>
      </c>
      <c r="W77" s="162">
        <f>10*W13</f>
        <v>0</v>
      </c>
      <c r="X77" s="152"/>
      <c r="Y77" s="152"/>
      <c r="Z77" s="152"/>
      <c r="AA77" s="152"/>
      <c r="AB77" s="152"/>
      <c r="AC77" s="36" t="s">
        <v>22</v>
      </c>
      <c r="AD77" s="3">
        <v>73</v>
      </c>
      <c r="AE77" s="50">
        <f t="shared" si="2"/>
        <v>3398.5048878665903</v>
      </c>
      <c r="AF77" s="3">
        <v>136</v>
      </c>
      <c r="AG77" s="50">
        <f t="shared" si="2"/>
        <v>2639.718413047287</v>
      </c>
      <c r="AH77" s="158" t="s">
        <v>209</v>
      </c>
      <c r="AI77" s="159">
        <v>149</v>
      </c>
      <c r="AJ77" s="155">
        <f>10*AJ55</f>
        <v>14071.901191001323</v>
      </c>
      <c r="AK77" s="159">
        <v>200</v>
      </c>
      <c r="AL77" s="155">
        <f>10*AL55</f>
        <v>14309.421526510916</v>
      </c>
      <c r="AM77" s="152" t="s">
        <v>209</v>
      </c>
      <c r="AN77" s="152">
        <v>749</v>
      </c>
      <c r="AO77" s="163">
        <f>10*AO34</f>
        <v>3903.8331301638896</v>
      </c>
      <c r="AP77" s="6"/>
      <c r="AQ77" s="6"/>
      <c r="AR77" s="6"/>
      <c r="AS77" s="6"/>
    </row>
    <row r="78" spans="1:45" x14ac:dyDescent="0.3">
      <c r="D78" s="164" t="s">
        <v>221</v>
      </c>
      <c r="E78" s="152">
        <v>292</v>
      </c>
      <c r="F78" s="152">
        <v>4000</v>
      </c>
      <c r="G78" s="152">
        <v>322</v>
      </c>
      <c r="H78" s="152">
        <v>3900</v>
      </c>
      <c r="I78" s="181"/>
      <c r="J78" s="152"/>
      <c r="K78" s="152"/>
      <c r="L78" s="152"/>
      <c r="M78" s="152"/>
      <c r="N78" s="152"/>
      <c r="O78" s="152"/>
      <c r="P78" s="163"/>
      <c r="Q78" s="152"/>
      <c r="R78" s="163"/>
      <c r="S78" s="152"/>
      <c r="T78" s="152"/>
      <c r="U78" s="162"/>
      <c r="V78" s="152"/>
      <c r="W78" s="162"/>
      <c r="X78" s="152"/>
      <c r="Y78" s="152"/>
      <c r="Z78" s="152"/>
      <c r="AA78" s="152"/>
      <c r="AB78" s="152"/>
      <c r="AC78" s="36" t="s">
        <v>23</v>
      </c>
      <c r="AD78" s="3">
        <v>75</v>
      </c>
      <c r="AE78" s="50">
        <f t="shared" si="2"/>
        <v>3176.5795180429322</v>
      </c>
      <c r="AF78" s="3">
        <v>160</v>
      </c>
      <c r="AG78" s="50">
        <f t="shared" si="2"/>
        <v>2681.1153240025587</v>
      </c>
      <c r="AH78" s="158"/>
      <c r="AI78" s="159"/>
      <c r="AJ78" s="155"/>
      <c r="AK78" s="159"/>
      <c r="AL78" s="155"/>
      <c r="AM78" s="152"/>
      <c r="AN78" s="152"/>
      <c r="AO78" s="163"/>
      <c r="AP78" s="6"/>
      <c r="AQ78" s="6"/>
      <c r="AR78" s="6"/>
      <c r="AS78" s="6"/>
    </row>
    <row r="79" spans="1:45" x14ac:dyDescent="0.3">
      <c r="D79" s="164"/>
      <c r="E79" s="152"/>
      <c r="F79" s="152"/>
      <c r="G79" s="152"/>
      <c r="H79" s="152"/>
      <c r="I79" s="181"/>
      <c r="J79" s="152"/>
      <c r="K79" s="152"/>
      <c r="L79" s="152"/>
      <c r="M79" s="152"/>
      <c r="N79" s="152" t="s">
        <v>249</v>
      </c>
      <c r="O79" s="152">
        <v>151</v>
      </c>
      <c r="P79" s="163">
        <f>10*P36</f>
        <v>4039.9403190634689</v>
      </c>
      <c r="Q79" s="152">
        <v>167</v>
      </c>
      <c r="R79" s="163">
        <f>10*R36</f>
        <v>3668.4460260972719</v>
      </c>
      <c r="S79" s="152" t="s">
        <v>204</v>
      </c>
      <c r="T79" s="152">
        <v>217</v>
      </c>
      <c r="U79" s="162">
        <f>10*U15</f>
        <v>0</v>
      </c>
      <c r="V79" s="152">
        <v>164</v>
      </c>
      <c r="W79" s="162">
        <f>10*W15</f>
        <v>0</v>
      </c>
      <c r="X79" s="152"/>
      <c r="Y79" s="152"/>
      <c r="Z79" s="152"/>
      <c r="AA79" s="152"/>
      <c r="AB79" s="152"/>
      <c r="AC79" s="36" t="s">
        <v>24</v>
      </c>
      <c r="AD79" s="3">
        <v>85</v>
      </c>
      <c r="AE79" s="50">
        <f t="shared" si="2"/>
        <v>3183.4951815702771</v>
      </c>
      <c r="AF79" s="3">
        <v>187</v>
      </c>
      <c r="AG79" s="50">
        <f t="shared" si="2"/>
        <v>2969.9186991869919</v>
      </c>
      <c r="AH79" s="158"/>
      <c r="AI79" s="159"/>
      <c r="AJ79" s="155"/>
      <c r="AK79" s="159"/>
      <c r="AL79" s="155"/>
      <c r="AM79" s="152"/>
      <c r="AN79" s="152"/>
      <c r="AO79" s="163"/>
      <c r="AP79" s="6"/>
      <c r="AQ79" s="6"/>
      <c r="AR79" s="6"/>
      <c r="AS79" s="6"/>
    </row>
    <row r="80" spans="1:45" x14ac:dyDescent="0.3">
      <c r="D80" s="164" t="s">
        <v>210</v>
      </c>
      <c r="E80" s="152">
        <v>262</v>
      </c>
      <c r="F80" s="152">
        <v>3800</v>
      </c>
      <c r="G80" s="152">
        <v>262</v>
      </c>
      <c r="H80" s="152">
        <v>3700</v>
      </c>
      <c r="I80" s="181" t="s">
        <v>183</v>
      </c>
      <c r="J80" s="152">
        <v>204</v>
      </c>
      <c r="K80" s="152">
        <f>10*K37</f>
        <v>3900</v>
      </c>
      <c r="L80" s="152">
        <v>247</v>
      </c>
      <c r="M80" s="152">
        <f>10*M37</f>
        <v>3600</v>
      </c>
      <c r="N80" s="152"/>
      <c r="O80" s="152"/>
      <c r="P80" s="163"/>
      <c r="Q80" s="152"/>
      <c r="R80" s="163"/>
      <c r="S80" s="152"/>
      <c r="T80" s="152"/>
      <c r="U80" s="162"/>
      <c r="V80" s="152"/>
      <c r="W80" s="162"/>
      <c r="X80" s="152" t="s">
        <v>193</v>
      </c>
      <c r="Y80" s="152">
        <v>169</v>
      </c>
      <c r="Z80" s="152">
        <f>10*Z37</f>
        <v>3760</v>
      </c>
      <c r="AA80" s="152">
        <v>198</v>
      </c>
      <c r="AB80" s="152">
        <f>10*AB37</f>
        <v>3611</v>
      </c>
      <c r="AC80" s="36" t="s">
        <v>25</v>
      </c>
      <c r="AD80" s="3">
        <v>83</v>
      </c>
      <c r="AE80" s="50">
        <f t="shared" si="2"/>
        <v>3075.3830753830753</v>
      </c>
      <c r="AF80" s="3">
        <v>194</v>
      </c>
      <c r="AG80" s="50">
        <f t="shared" si="2"/>
        <v>3036.3561181971436</v>
      </c>
      <c r="AM80" s="152" t="s">
        <v>210</v>
      </c>
      <c r="AN80" s="152">
        <v>300</v>
      </c>
      <c r="AO80" s="163">
        <f>10*AO37</f>
        <v>3767.5425500149295</v>
      </c>
      <c r="AP80" s="6"/>
      <c r="AQ80" s="6"/>
      <c r="AR80" s="6"/>
      <c r="AS80" s="6"/>
    </row>
    <row r="81" spans="1:45" x14ac:dyDescent="0.3">
      <c r="D81" s="164"/>
      <c r="E81" s="152"/>
      <c r="F81" s="152"/>
      <c r="G81" s="152"/>
      <c r="H81" s="152"/>
      <c r="I81" s="181"/>
      <c r="J81" s="152"/>
      <c r="K81" s="152"/>
      <c r="L81" s="152"/>
      <c r="M81" s="152"/>
      <c r="N81" s="152"/>
      <c r="O81" s="152"/>
      <c r="P81" s="163"/>
      <c r="Q81" s="152"/>
      <c r="R81" s="163"/>
      <c r="S81" s="3"/>
      <c r="T81" s="3"/>
      <c r="U81" s="3"/>
      <c r="V81" s="3"/>
      <c r="W81" s="3"/>
      <c r="X81" s="152"/>
      <c r="Y81" s="152"/>
      <c r="Z81" s="152"/>
      <c r="AA81" s="152"/>
      <c r="AB81" s="152"/>
      <c r="AC81" s="36" t="s">
        <v>26</v>
      </c>
      <c r="AD81" s="3">
        <v>74</v>
      </c>
      <c r="AE81" s="50">
        <f t="shared" si="2"/>
        <v>3165.0854892841103</v>
      </c>
      <c r="AF81" s="3">
        <v>147</v>
      </c>
      <c r="AG81" s="50">
        <f t="shared" si="2"/>
        <v>3066.3107969198027</v>
      </c>
      <c r="AM81" s="152"/>
      <c r="AN81" s="152"/>
      <c r="AO81" s="163"/>
      <c r="AP81" s="6"/>
      <c r="AQ81" s="6"/>
      <c r="AR81" s="6"/>
      <c r="AS81" s="6"/>
    </row>
    <row r="82" spans="1:45" x14ac:dyDescent="0.3">
      <c r="A82" s="53" t="s">
        <v>34</v>
      </c>
      <c r="B82" s="16"/>
      <c r="C82" s="16"/>
      <c r="D82" s="16"/>
      <c r="E82" s="16">
        <v>1464</v>
      </c>
      <c r="F82" s="16">
        <v>4000</v>
      </c>
      <c r="G82" s="16">
        <v>1552</v>
      </c>
      <c r="H82" s="16">
        <v>3900</v>
      </c>
      <c r="I82" s="16" t="s">
        <v>121</v>
      </c>
      <c r="J82" s="16">
        <v>780</v>
      </c>
      <c r="K82" s="16">
        <f>10*K39</f>
        <v>10</v>
      </c>
      <c r="L82" s="16">
        <v>875</v>
      </c>
      <c r="M82" s="16">
        <f>10*M39</f>
        <v>9</v>
      </c>
      <c r="N82" s="16"/>
      <c r="O82" s="27">
        <v>632</v>
      </c>
      <c r="P82" s="52">
        <f>10*P39</f>
        <v>3791.3358126444873</v>
      </c>
      <c r="Q82" s="27">
        <v>680</v>
      </c>
      <c r="R82" s="52">
        <f>10*R39</f>
        <v>3509.245512214874</v>
      </c>
      <c r="S82" s="16"/>
      <c r="T82" s="16"/>
      <c r="U82" s="28"/>
      <c r="V82" s="16"/>
      <c r="W82" s="28"/>
      <c r="X82" s="16"/>
      <c r="Y82" s="16">
        <v>792</v>
      </c>
      <c r="Z82" s="52">
        <f>10*Z39</f>
        <v>3905</v>
      </c>
      <c r="AA82" s="16">
        <v>1005</v>
      </c>
      <c r="AB82" s="52">
        <f>10*AB39</f>
        <v>3774</v>
      </c>
      <c r="AC82" s="16"/>
      <c r="AD82" s="16">
        <f>SUM(AD71:AD81)</f>
        <v>907</v>
      </c>
      <c r="AE82" s="52">
        <f>(AD71*AE71+AD72*AE72+AD73*AE73+AD74*AE74+AD75*AE75+AD76*AE76+AD77*AE77+AD78*AE78+AD79*AE79+AD80*AE80+AD81*AE81)/SUM(AD71:AD81)</f>
        <v>2950.3081367820787</v>
      </c>
      <c r="AF82" s="16">
        <f>SUM(AF71:AF81)</f>
        <v>1806</v>
      </c>
      <c r="AG82" s="52">
        <f>(AF71*AG71+AF72*AG72+AF73*AG73+AF74*AG74+AF75*AG75+AF76*AG76+AF77*AG77+AF78*AG78+AF79*AG79+AF80*AG80+AF81*AG81)/SUM(AF71:AF81)</f>
        <v>2749.449264555913</v>
      </c>
      <c r="AH82" s="16"/>
      <c r="AI82" s="16"/>
      <c r="AJ82" s="28"/>
      <c r="AK82" s="16"/>
      <c r="AL82" s="51"/>
      <c r="AM82" s="16"/>
      <c r="AN82" s="16">
        <v>1044</v>
      </c>
      <c r="AO82" s="52">
        <f>10*AO39</f>
        <v>3860.5412483631608</v>
      </c>
      <c r="AP82" s="73">
        <v>1469</v>
      </c>
      <c r="AQ82" s="52">
        <f>10*AQ39</f>
        <v>3591.0064239828694</v>
      </c>
      <c r="AR82" s="6" t="s">
        <v>213</v>
      </c>
      <c r="AS82" s="6"/>
    </row>
    <row r="83" spans="1:45" x14ac:dyDescent="0.3">
      <c r="F83" s="43"/>
      <c r="G83" s="12"/>
      <c r="H83" s="43"/>
      <c r="I83" t="s">
        <v>252</v>
      </c>
      <c r="K83" s="13">
        <f>(K71*J71+K72*J72+K76*J76+K80*J80)/SUM(J71:J81)</f>
        <v>3769.4871794871797</v>
      </c>
      <c r="L83" s="11"/>
      <c r="M83" s="13">
        <f>(M71*L71+M72*L72+M76*L76+M80*L80)/SUM(L71:L81)</f>
        <v>3522.2857142857142</v>
      </c>
      <c r="N83" s="12"/>
      <c r="O83" s="12"/>
      <c r="P83" s="43"/>
      <c r="Q83" s="43"/>
      <c r="R83" s="43"/>
      <c r="S83" s="12"/>
      <c r="T83" s="12"/>
      <c r="U83" s="8"/>
      <c r="V83" s="12"/>
      <c r="W83" s="8"/>
      <c r="X83" s="12"/>
      <c r="Y83" s="12"/>
      <c r="Z83" s="43"/>
      <c r="AA83" s="12"/>
      <c r="AB83" s="43"/>
      <c r="AH83" t="s">
        <v>184</v>
      </c>
      <c r="AJ83" s="13">
        <f>(AI71*AJ71+AI74*AJ74+AI77*AJ77)/SUM(AI71:AI79)</f>
        <v>10233.784853540976</v>
      </c>
      <c r="AK83" s="6"/>
      <c r="AL83" s="13">
        <f>(AK71*AL71+AK74*AL74+AK77*AL77)/SUM(AK71:AK79)</f>
        <v>14131.051847368326</v>
      </c>
      <c r="AO83" s="6"/>
      <c r="AP83" s="6"/>
      <c r="AQ83" s="6"/>
      <c r="AR83" s="43"/>
      <c r="AS83" s="43"/>
    </row>
    <row r="84" spans="1:45" x14ac:dyDescent="0.3">
      <c r="AO84" s="6"/>
      <c r="AP84" s="6"/>
      <c r="AQ84" s="6"/>
      <c r="AR84" s="43"/>
      <c r="AS84" s="43"/>
    </row>
    <row r="85" spans="1:45" x14ac:dyDescent="0.3">
      <c r="AR85" s="12"/>
      <c r="AS85" s="12"/>
    </row>
  </sheetData>
  <mergeCells count="472">
    <mergeCell ref="N57:N59"/>
    <mergeCell ref="O57:O59"/>
    <mergeCell ref="P57:P59"/>
    <mergeCell ref="Q57:Q59"/>
    <mergeCell ref="R57:R59"/>
    <mergeCell ref="N49:N50"/>
    <mergeCell ref="O49:O50"/>
    <mergeCell ref="P49:P50"/>
    <mergeCell ref="Q49:Q50"/>
    <mergeCell ref="R49:R50"/>
    <mergeCell ref="N51:N56"/>
    <mergeCell ref="O51:O56"/>
    <mergeCell ref="P51:P56"/>
    <mergeCell ref="Q51:Q56"/>
    <mergeCell ref="R51:R56"/>
    <mergeCell ref="N30:N35"/>
    <mergeCell ref="O30:O35"/>
    <mergeCell ref="P30:P35"/>
    <mergeCell ref="Q30:Q35"/>
    <mergeCell ref="R30:R35"/>
    <mergeCell ref="N36:N38"/>
    <mergeCell ref="O36:O38"/>
    <mergeCell ref="P36:P38"/>
    <mergeCell ref="Q36:Q38"/>
    <mergeCell ref="R36:R38"/>
    <mergeCell ref="N16:N18"/>
    <mergeCell ref="O16:O18"/>
    <mergeCell ref="P16:P18"/>
    <mergeCell ref="Q16:Q18"/>
    <mergeCell ref="R16:R18"/>
    <mergeCell ref="N28:N29"/>
    <mergeCell ref="O28:O29"/>
    <mergeCell ref="P28:P29"/>
    <mergeCell ref="Q28:Q29"/>
    <mergeCell ref="R28:R29"/>
    <mergeCell ref="N8:N9"/>
    <mergeCell ref="O8:O9"/>
    <mergeCell ref="P8:P9"/>
    <mergeCell ref="Q8:Q9"/>
    <mergeCell ref="R8:R9"/>
    <mergeCell ref="N10:N15"/>
    <mergeCell ref="O10:O15"/>
    <mergeCell ref="P10:P15"/>
    <mergeCell ref="Q10:Q15"/>
    <mergeCell ref="R10:R15"/>
    <mergeCell ref="I80:I81"/>
    <mergeCell ref="J80:J81"/>
    <mergeCell ref="K80:K81"/>
    <mergeCell ref="L80:L81"/>
    <mergeCell ref="M80:M81"/>
    <mergeCell ref="X80:X81"/>
    <mergeCell ref="Y80:Y81"/>
    <mergeCell ref="Z80:Z81"/>
    <mergeCell ref="AA80:AA81"/>
    <mergeCell ref="AH77:AH79"/>
    <mergeCell ref="AI77:AI79"/>
    <mergeCell ref="AJ77:AJ79"/>
    <mergeCell ref="AK77:AK79"/>
    <mergeCell ref="AL77:AL79"/>
    <mergeCell ref="AM77:AM79"/>
    <mergeCell ref="AN77:AN79"/>
    <mergeCell ref="AO77:AO79"/>
    <mergeCell ref="N79:N81"/>
    <mergeCell ref="O79:O81"/>
    <mergeCell ref="P79:P81"/>
    <mergeCell ref="Q79:Q81"/>
    <mergeCell ref="R79:R81"/>
    <mergeCell ref="S79:S80"/>
    <mergeCell ref="T79:T80"/>
    <mergeCell ref="U79:U80"/>
    <mergeCell ref="V79:V80"/>
    <mergeCell ref="W79:W80"/>
    <mergeCell ref="AB80:AB81"/>
    <mergeCell ref="AM80:AM81"/>
    <mergeCell ref="AN80:AN81"/>
    <mergeCell ref="AO80:AO81"/>
    <mergeCell ref="X76:X79"/>
    <mergeCell ref="Y76:Y79"/>
    <mergeCell ref="Z76:Z79"/>
    <mergeCell ref="AA76:AA79"/>
    <mergeCell ref="AB76:AB79"/>
    <mergeCell ref="S77:S78"/>
    <mergeCell ref="T77:T78"/>
    <mergeCell ref="U77:U78"/>
    <mergeCell ref="V77:V78"/>
    <mergeCell ref="W77:W78"/>
    <mergeCell ref="S75:S76"/>
    <mergeCell ref="T75:T76"/>
    <mergeCell ref="U75:U76"/>
    <mergeCell ref="V75:V76"/>
    <mergeCell ref="W75:W76"/>
    <mergeCell ref="X73:X75"/>
    <mergeCell ref="Y73:Y75"/>
    <mergeCell ref="Z73:Z75"/>
    <mergeCell ref="AA73:AA75"/>
    <mergeCell ref="I76:I79"/>
    <mergeCell ref="J76:J79"/>
    <mergeCell ref="K76:K79"/>
    <mergeCell ref="L76:L79"/>
    <mergeCell ref="M76:M79"/>
    <mergeCell ref="AB73:AB75"/>
    <mergeCell ref="AH74:AH76"/>
    <mergeCell ref="AI74:AI76"/>
    <mergeCell ref="AJ74:AJ76"/>
    <mergeCell ref="I72:I75"/>
    <mergeCell ref="J72:J75"/>
    <mergeCell ref="K72:K75"/>
    <mergeCell ref="L72:L75"/>
    <mergeCell ref="M72:M75"/>
    <mergeCell ref="N73:N78"/>
    <mergeCell ref="O73:O78"/>
    <mergeCell ref="P73:P78"/>
    <mergeCell ref="Q73:Q78"/>
    <mergeCell ref="R73:R78"/>
    <mergeCell ref="S73:S74"/>
    <mergeCell ref="T73:T74"/>
    <mergeCell ref="U73:U74"/>
    <mergeCell ref="V73:V74"/>
    <mergeCell ref="W73:W74"/>
    <mergeCell ref="AK74:AK76"/>
    <mergeCell ref="AL74:AL76"/>
    <mergeCell ref="AM74:AM76"/>
    <mergeCell ref="AN74:AN76"/>
    <mergeCell ref="AO74:AO76"/>
    <mergeCell ref="AK71:AK73"/>
    <mergeCell ref="AL71:AL73"/>
    <mergeCell ref="AM71:AM73"/>
    <mergeCell ref="AN71:AN73"/>
    <mergeCell ref="AO71:AO73"/>
    <mergeCell ref="D80:D81"/>
    <mergeCell ref="E80:E81"/>
    <mergeCell ref="F80:F81"/>
    <mergeCell ref="G80:G81"/>
    <mergeCell ref="H80:H81"/>
    <mergeCell ref="AP67:AP69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Y71:Y72"/>
    <mergeCell ref="Z71:Z72"/>
    <mergeCell ref="AA71:AA72"/>
    <mergeCell ref="AB71:AB72"/>
    <mergeCell ref="AH71:AH73"/>
    <mergeCell ref="AI71:AI73"/>
    <mergeCell ref="AJ71:AJ73"/>
    <mergeCell ref="D76:D77"/>
    <mergeCell ref="E76:E77"/>
    <mergeCell ref="F76:F77"/>
    <mergeCell ref="G76:G77"/>
    <mergeCell ref="H76:H77"/>
    <mergeCell ref="D78:D79"/>
    <mergeCell ref="E78:E79"/>
    <mergeCell ref="F78:F79"/>
    <mergeCell ref="G78:G79"/>
    <mergeCell ref="H78:H79"/>
    <mergeCell ref="D72:D73"/>
    <mergeCell ref="E72:E73"/>
    <mergeCell ref="F72:F73"/>
    <mergeCell ref="G72:G73"/>
    <mergeCell ref="H72:H73"/>
    <mergeCell ref="D74:D75"/>
    <mergeCell ref="E74:E75"/>
    <mergeCell ref="F74:F75"/>
    <mergeCell ref="G74:G75"/>
    <mergeCell ref="H74:H75"/>
    <mergeCell ref="D64:H64"/>
    <mergeCell ref="I64:M64"/>
    <mergeCell ref="N64:R64"/>
    <mergeCell ref="S64:W64"/>
    <mergeCell ref="X64:AB64"/>
    <mergeCell ref="AC64:AG64"/>
    <mergeCell ref="AH64:AL64"/>
    <mergeCell ref="AM64:AQ64"/>
    <mergeCell ref="D9:D10"/>
    <mergeCell ref="E9:E10"/>
    <mergeCell ref="F9:F10"/>
    <mergeCell ref="G9:G10"/>
    <mergeCell ref="H9:H10"/>
    <mergeCell ref="D11:D12"/>
    <mergeCell ref="E11:E12"/>
    <mergeCell ref="F11:F12"/>
    <mergeCell ref="G11:G12"/>
    <mergeCell ref="H11:H12"/>
    <mergeCell ref="D13:D14"/>
    <mergeCell ref="E13:E14"/>
    <mergeCell ref="F13:F14"/>
    <mergeCell ref="G13:G14"/>
    <mergeCell ref="H13:H14"/>
    <mergeCell ref="D15:D16"/>
    <mergeCell ref="AM55:AM57"/>
    <mergeCell ref="AN55:AN57"/>
    <mergeCell ref="AO55:AO57"/>
    <mergeCell ref="AM58:AM59"/>
    <mergeCell ref="AN58:AN59"/>
    <mergeCell ref="AO58:AO59"/>
    <mergeCell ref="AP4:AP6"/>
    <mergeCell ref="AP24:AP26"/>
    <mergeCell ref="AP45:AP47"/>
    <mergeCell ref="AN34:AN36"/>
    <mergeCell ref="AO34:AO36"/>
    <mergeCell ref="AM37:AM38"/>
    <mergeCell ref="AN37:AN38"/>
    <mergeCell ref="AO37:AO38"/>
    <mergeCell ref="AM49:AM51"/>
    <mergeCell ref="AN49:AN51"/>
    <mergeCell ref="AO49:AO51"/>
    <mergeCell ref="AM52:AM54"/>
    <mergeCell ref="AN52:AN54"/>
    <mergeCell ref="AO52:AO54"/>
    <mergeCell ref="AH55:AH57"/>
    <mergeCell ref="AI55:AI57"/>
    <mergeCell ref="AJ55:AJ57"/>
    <mergeCell ref="AK55:AK57"/>
    <mergeCell ref="AL55:AL57"/>
    <mergeCell ref="AM8:AM10"/>
    <mergeCell ref="AN8:AN10"/>
    <mergeCell ref="AO8:AO10"/>
    <mergeCell ref="AM11:AM13"/>
    <mergeCell ref="AN11:AN13"/>
    <mergeCell ref="AO11:AO13"/>
    <mergeCell ref="AM14:AM16"/>
    <mergeCell ref="AN14:AN16"/>
    <mergeCell ref="AO14:AO16"/>
    <mergeCell ref="AM17:AM18"/>
    <mergeCell ref="AN17:AN18"/>
    <mergeCell ref="AO17:AO18"/>
    <mergeCell ref="AM28:AM30"/>
    <mergeCell ref="AN28:AN30"/>
    <mergeCell ref="AO28:AO30"/>
    <mergeCell ref="AM31:AM33"/>
    <mergeCell ref="AN31:AN33"/>
    <mergeCell ref="AO31:AO33"/>
    <mergeCell ref="AM34:AM36"/>
    <mergeCell ref="AH49:AH51"/>
    <mergeCell ref="AI49:AI51"/>
    <mergeCell ref="AJ49:AJ51"/>
    <mergeCell ref="AK49:AK51"/>
    <mergeCell ref="AL49:AL51"/>
    <mergeCell ref="AH52:AH54"/>
    <mergeCell ref="AI52:AI54"/>
    <mergeCell ref="AJ52:AJ54"/>
    <mergeCell ref="AK52:AK54"/>
    <mergeCell ref="AL52:AL54"/>
    <mergeCell ref="AL28:AL30"/>
    <mergeCell ref="AH31:AH33"/>
    <mergeCell ref="AI31:AI33"/>
    <mergeCell ref="AJ31:AJ33"/>
    <mergeCell ref="AK31:AK33"/>
    <mergeCell ref="AL31:AL33"/>
    <mergeCell ref="AH34:AH36"/>
    <mergeCell ref="AI34:AI36"/>
    <mergeCell ref="AJ34:AJ36"/>
    <mergeCell ref="AK34:AK36"/>
    <mergeCell ref="AL34:AL36"/>
    <mergeCell ref="AL8:AL10"/>
    <mergeCell ref="AH11:AH13"/>
    <mergeCell ref="AI11:AI13"/>
    <mergeCell ref="AJ11:AJ13"/>
    <mergeCell ref="AK11:AK13"/>
    <mergeCell ref="AL11:AL13"/>
    <mergeCell ref="AH14:AH16"/>
    <mergeCell ref="AI14:AI16"/>
    <mergeCell ref="AJ14:AJ16"/>
    <mergeCell ref="AK14:AK16"/>
    <mergeCell ref="AL14:AL16"/>
    <mergeCell ref="S36:S37"/>
    <mergeCell ref="T36:T37"/>
    <mergeCell ref="U36:U37"/>
    <mergeCell ref="V36:V37"/>
    <mergeCell ref="W36:W37"/>
    <mergeCell ref="AH8:AH10"/>
    <mergeCell ref="AI8:AI10"/>
    <mergeCell ref="AJ8:AJ10"/>
    <mergeCell ref="AK8:AK10"/>
    <mergeCell ref="AH28:AH30"/>
    <mergeCell ref="AI28:AI30"/>
    <mergeCell ref="AJ28:AJ30"/>
    <mergeCell ref="AK28:AK30"/>
    <mergeCell ref="S32:S33"/>
    <mergeCell ref="T32:T33"/>
    <mergeCell ref="U32:U33"/>
    <mergeCell ref="V32:V33"/>
    <mergeCell ref="W32:W33"/>
    <mergeCell ref="S34:S35"/>
    <mergeCell ref="T34:T35"/>
    <mergeCell ref="U34:U35"/>
    <mergeCell ref="V34:V35"/>
    <mergeCell ref="W34:W35"/>
    <mergeCell ref="S28:S29"/>
    <mergeCell ref="T28:T29"/>
    <mergeCell ref="U28:U29"/>
    <mergeCell ref="V28:V29"/>
    <mergeCell ref="W28:W29"/>
    <mergeCell ref="S30:S31"/>
    <mergeCell ref="T30:T31"/>
    <mergeCell ref="U30:U31"/>
    <mergeCell ref="V30:V31"/>
    <mergeCell ref="W30:W31"/>
    <mergeCell ref="W12:W13"/>
    <mergeCell ref="S14:S15"/>
    <mergeCell ref="T14:T15"/>
    <mergeCell ref="U14:U15"/>
    <mergeCell ref="V14:V15"/>
    <mergeCell ref="W14:W15"/>
    <mergeCell ref="S16:S17"/>
    <mergeCell ref="T16:T17"/>
    <mergeCell ref="U16:U17"/>
    <mergeCell ref="V16:V17"/>
    <mergeCell ref="W16:W17"/>
    <mergeCell ref="AA54:AA57"/>
    <mergeCell ref="AB54:AB57"/>
    <mergeCell ref="X58:X59"/>
    <mergeCell ref="Y58:Y59"/>
    <mergeCell ref="Z58:Z59"/>
    <mergeCell ref="AA58:AA59"/>
    <mergeCell ref="AB58:AB59"/>
    <mergeCell ref="X49:X50"/>
    <mergeCell ref="Y49:Y50"/>
    <mergeCell ref="Z49:Z50"/>
    <mergeCell ref="AA49:AA50"/>
    <mergeCell ref="AB49:AB50"/>
    <mergeCell ref="X51:X53"/>
    <mergeCell ref="Y51:Y53"/>
    <mergeCell ref="Z51:Z53"/>
    <mergeCell ref="AA51:AA53"/>
    <mergeCell ref="AB51:AB53"/>
    <mergeCell ref="X54:X57"/>
    <mergeCell ref="Y54:Y57"/>
    <mergeCell ref="Z54:Z57"/>
    <mergeCell ref="AB33:AB36"/>
    <mergeCell ref="X37:X38"/>
    <mergeCell ref="Y37:Y38"/>
    <mergeCell ref="Z37:Z38"/>
    <mergeCell ref="AA37:AA38"/>
    <mergeCell ref="AB37:AB38"/>
    <mergeCell ref="X28:X29"/>
    <mergeCell ref="Y28:Y29"/>
    <mergeCell ref="Z28:Z29"/>
    <mergeCell ref="AA28:AA29"/>
    <mergeCell ref="AB28:AB29"/>
    <mergeCell ref="X30:X32"/>
    <mergeCell ref="Y30:Y32"/>
    <mergeCell ref="Z30:Z32"/>
    <mergeCell ref="AA30:AA32"/>
    <mergeCell ref="AB30:AB32"/>
    <mergeCell ref="X33:X36"/>
    <mergeCell ref="Y33:Y36"/>
    <mergeCell ref="Z33:Z36"/>
    <mergeCell ref="AB13:AB16"/>
    <mergeCell ref="X17:X18"/>
    <mergeCell ref="Y17:Y18"/>
    <mergeCell ref="Z17:Z18"/>
    <mergeCell ref="AA17:AA18"/>
    <mergeCell ref="AB17:AB18"/>
    <mergeCell ref="AB8:AB9"/>
    <mergeCell ref="X10:X12"/>
    <mergeCell ref="Y10:Y12"/>
    <mergeCell ref="Z10:Z12"/>
    <mergeCell ref="AA10:AA12"/>
    <mergeCell ref="AB10:AB12"/>
    <mergeCell ref="X13:X16"/>
    <mergeCell ref="Y13:Y16"/>
    <mergeCell ref="Z13:Z16"/>
    <mergeCell ref="L33:L36"/>
    <mergeCell ref="M33:M36"/>
    <mergeCell ref="M9:M12"/>
    <mergeCell ref="K9:K12"/>
    <mergeCell ref="X8:X9"/>
    <mergeCell ref="Y8:Y9"/>
    <mergeCell ref="Z8:Z9"/>
    <mergeCell ref="AA8:AA9"/>
    <mergeCell ref="S8:S9"/>
    <mergeCell ref="T8:T9"/>
    <mergeCell ref="U8:U9"/>
    <mergeCell ref="V8:V9"/>
    <mergeCell ref="AA13:AA16"/>
    <mergeCell ref="AA33:AA36"/>
    <mergeCell ref="W8:W9"/>
    <mergeCell ref="S10:S11"/>
    <mergeCell ref="T10:T11"/>
    <mergeCell ref="U10:U11"/>
    <mergeCell ref="V10:V11"/>
    <mergeCell ref="W10:W11"/>
    <mergeCell ref="S12:S13"/>
    <mergeCell ref="T12:T13"/>
    <mergeCell ref="U12:U13"/>
    <mergeCell ref="V12:V13"/>
    <mergeCell ref="L29:L32"/>
    <mergeCell ref="M29:M32"/>
    <mergeCell ref="I58:I59"/>
    <mergeCell ref="J58:J59"/>
    <mergeCell ref="K58:K59"/>
    <mergeCell ref="L58:L59"/>
    <mergeCell ref="M58:M59"/>
    <mergeCell ref="K13:K16"/>
    <mergeCell ref="K17:K18"/>
    <mergeCell ref="M17:M18"/>
    <mergeCell ref="M13:M16"/>
    <mergeCell ref="I50:I53"/>
    <mergeCell ref="J50:J53"/>
    <mergeCell ref="K50:K53"/>
    <mergeCell ref="L50:L53"/>
    <mergeCell ref="M50:M53"/>
    <mergeCell ref="I54:I57"/>
    <mergeCell ref="J54:J57"/>
    <mergeCell ref="K54:K57"/>
    <mergeCell ref="L54:L57"/>
    <mergeCell ref="M54:M57"/>
    <mergeCell ref="I33:I36"/>
    <mergeCell ref="J33:J36"/>
    <mergeCell ref="K33:K36"/>
    <mergeCell ref="C3:C4"/>
    <mergeCell ref="C5:C18"/>
    <mergeCell ref="I9:I12"/>
    <mergeCell ref="J9:J12"/>
    <mergeCell ref="L9:L12"/>
    <mergeCell ref="I13:I16"/>
    <mergeCell ref="J13:J16"/>
    <mergeCell ref="L13:L16"/>
    <mergeCell ref="I17:I18"/>
    <mergeCell ref="J17:J18"/>
    <mergeCell ref="L17:L18"/>
    <mergeCell ref="E15:E16"/>
    <mergeCell ref="F15:F16"/>
    <mergeCell ref="G15:G16"/>
    <mergeCell ref="H15:H16"/>
    <mergeCell ref="D17:D18"/>
    <mergeCell ref="E17:E18"/>
    <mergeCell ref="F17:F18"/>
    <mergeCell ref="G17:G18"/>
    <mergeCell ref="H17:H18"/>
    <mergeCell ref="D21:H21"/>
    <mergeCell ref="I21:M21"/>
    <mergeCell ref="N21:R21"/>
    <mergeCell ref="S21:W21"/>
    <mergeCell ref="X21:AB21"/>
    <mergeCell ref="AC21:AG21"/>
    <mergeCell ref="AH21:AL21"/>
    <mergeCell ref="AM21:AQ21"/>
    <mergeCell ref="D42:H42"/>
    <mergeCell ref="I42:M42"/>
    <mergeCell ref="N42:R42"/>
    <mergeCell ref="S42:W42"/>
    <mergeCell ref="X42:AB42"/>
    <mergeCell ref="AC42:AG42"/>
    <mergeCell ref="AH42:AL42"/>
    <mergeCell ref="AM42:AQ42"/>
    <mergeCell ref="I37:I38"/>
    <mergeCell ref="J37:J38"/>
    <mergeCell ref="K37:K38"/>
    <mergeCell ref="L37:L38"/>
    <mergeCell ref="M37:M38"/>
    <mergeCell ref="I29:I32"/>
    <mergeCell ref="J29:J32"/>
    <mergeCell ref="K29:K32"/>
    <mergeCell ref="B1:C1"/>
    <mergeCell ref="D1:H1"/>
    <mergeCell ref="I1:M1"/>
    <mergeCell ref="N1:R1"/>
    <mergeCell ref="S1:W1"/>
    <mergeCell ref="X1:AB1"/>
    <mergeCell ref="AC1:AG1"/>
    <mergeCell ref="AH1:AL1"/>
    <mergeCell ref="AM1:AQ1"/>
  </mergeCells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S85"/>
  <sheetViews>
    <sheetView workbookViewId="0">
      <pane xSplit="3" ySplit="2" topLeftCell="D3" activePane="bottomRight" state="frozen"/>
      <selection activeCell="S4" sqref="S4:W6"/>
      <selection pane="topRight" activeCell="S4" sqref="S4:W6"/>
      <selection pane="bottomLeft" activeCell="S4" sqref="S4:W6"/>
      <selection pane="bottomRight" activeCell="G27" sqref="G27"/>
    </sheetView>
  </sheetViews>
  <sheetFormatPr defaultColWidth="8.77734375" defaultRowHeight="14.4" x14ac:dyDescent="0.3"/>
  <cols>
    <col min="1" max="1" width="12.77734375" customWidth="1"/>
    <col min="2" max="2" width="7.77734375" customWidth="1"/>
    <col min="3" max="3" width="14.21875" customWidth="1"/>
    <col min="4" max="4" width="6.44140625" bestFit="1" customWidth="1"/>
    <col min="5" max="7" width="5" bestFit="1" customWidth="1"/>
    <col min="8" max="8" width="8" bestFit="1" customWidth="1"/>
    <col min="9" max="9" width="6.44140625" bestFit="1" customWidth="1"/>
    <col min="10" max="10" width="4" bestFit="1" customWidth="1"/>
    <col min="11" max="11" width="5" bestFit="1" customWidth="1"/>
    <col min="12" max="12" width="4" bestFit="1" customWidth="1"/>
    <col min="13" max="13" width="8" bestFit="1" customWidth="1"/>
    <col min="14" max="14" width="6.44140625" bestFit="1" customWidth="1"/>
    <col min="15" max="15" width="4" bestFit="1" customWidth="1"/>
    <col min="16" max="16" width="6.44140625" bestFit="1" customWidth="1"/>
    <col min="17" max="17" width="4" bestFit="1" customWidth="1"/>
    <col min="18" max="18" width="8" bestFit="1" customWidth="1"/>
    <col min="19" max="19" width="6.44140625" bestFit="1" customWidth="1"/>
    <col min="20" max="20" width="4" bestFit="1" customWidth="1"/>
    <col min="21" max="21" width="5" bestFit="1" customWidth="1"/>
    <col min="22" max="22" width="4" bestFit="1" customWidth="1"/>
    <col min="23" max="23" width="8" bestFit="1" customWidth="1"/>
    <col min="24" max="24" width="6.44140625" bestFit="1" customWidth="1"/>
    <col min="25" max="25" width="4" bestFit="1" customWidth="1"/>
    <col min="26" max="26" width="5.44140625" bestFit="1" customWidth="1"/>
    <col min="27" max="27" width="5" bestFit="1" customWidth="1"/>
    <col min="28" max="28" width="8" bestFit="1" customWidth="1"/>
    <col min="29" max="29" width="6.44140625" bestFit="1" customWidth="1"/>
    <col min="30" max="30" width="4" bestFit="1" customWidth="1"/>
    <col min="31" max="32" width="5" bestFit="1" customWidth="1"/>
    <col min="33" max="33" width="8" bestFit="1" customWidth="1"/>
    <col min="34" max="34" width="6.44140625" bestFit="1" customWidth="1"/>
    <col min="35" max="35" width="4" bestFit="1" customWidth="1"/>
    <col min="36" max="36" width="7.44140625" customWidth="1"/>
    <col min="37" max="37" width="4" bestFit="1" customWidth="1"/>
    <col min="38" max="38" width="8" bestFit="1" customWidth="1"/>
    <col min="39" max="39" width="6.44140625" bestFit="1" customWidth="1"/>
    <col min="40" max="40" width="8.44140625" bestFit="1" customWidth="1"/>
    <col min="41" max="41" width="9" customWidth="1"/>
    <col min="42" max="42" width="5" bestFit="1" customWidth="1"/>
    <col min="43" max="43" width="8" bestFit="1" customWidth="1"/>
  </cols>
  <sheetData>
    <row r="1" spans="1:44" x14ac:dyDescent="0.3">
      <c r="A1" s="68" t="s">
        <v>131</v>
      </c>
      <c r="B1" s="152" t="s">
        <v>40</v>
      </c>
      <c r="C1" s="152"/>
      <c r="D1" s="152" t="s">
        <v>1</v>
      </c>
      <c r="E1" s="152"/>
      <c r="F1" s="152"/>
      <c r="G1" s="152"/>
      <c r="H1" s="152"/>
      <c r="I1" s="152" t="s">
        <v>2</v>
      </c>
      <c r="J1" s="152"/>
      <c r="K1" s="152"/>
      <c r="L1" s="152"/>
      <c r="M1" s="152"/>
      <c r="N1" s="152" t="s">
        <v>3</v>
      </c>
      <c r="O1" s="152"/>
      <c r="P1" s="152"/>
      <c r="Q1" s="152"/>
      <c r="R1" s="152"/>
      <c r="S1" s="152" t="s">
        <v>4</v>
      </c>
      <c r="T1" s="152"/>
      <c r="U1" s="152"/>
      <c r="V1" s="152"/>
      <c r="W1" s="152"/>
      <c r="X1" s="152" t="s">
        <v>5</v>
      </c>
      <c r="Y1" s="152"/>
      <c r="Z1" s="152"/>
      <c r="AA1" s="152"/>
      <c r="AB1" s="152"/>
      <c r="AC1" s="152" t="s">
        <v>6</v>
      </c>
      <c r="AD1" s="152"/>
      <c r="AE1" s="152"/>
      <c r="AF1" s="152"/>
      <c r="AG1" s="152"/>
      <c r="AH1" s="152" t="s">
        <v>7</v>
      </c>
      <c r="AI1" s="152"/>
      <c r="AJ1" s="152"/>
      <c r="AK1" s="152"/>
      <c r="AL1" s="152"/>
      <c r="AM1" s="152" t="s">
        <v>8</v>
      </c>
      <c r="AN1" s="152"/>
      <c r="AO1" s="152"/>
      <c r="AP1" s="152"/>
      <c r="AQ1" s="152"/>
    </row>
    <row r="2" spans="1:44" x14ac:dyDescent="0.3">
      <c r="A2" s="3"/>
      <c r="B2" s="3" t="s">
        <v>39</v>
      </c>
      <c r="C2" s="3" t="s">
        <v>38</v>
      </c>
      <c r="D2" s="55" t="s">
        <v>37</v>
      </c>
      <c r="E2" s="55" t="s">
        <v>11</v>
      </c>
      <c r="F2" s="55" t="s">
        <v>27</v>
      </c>
      <c r="G2" s="55" t="s">
        <v>11</v>
      </c>
      <c r="H2" s="55" t="s">
        <v>28</v>
      </c>
      <c r="I2" s="3" t="s">
        <v>37</v>
      </c>
      <c r="J2" s="3" t="s">
        <v>11</v>
      </c>
      <c r="K2" s="3" t="s">
        <v>27</v>
      </c>
      <c r="L2" s="3" t="s">
        <v>11</v>
      </c>
      <c r="M2" s="3" t="s">
        <v>28</v>
      </c>
      <c r="N2" s="3" t="s">
        <v>37</v>
      </c>
      <c r="O2" s="3" t="s">
        <v>11</v>
      </c>
      <c r="P2" s="3" t="s">
        <v>27</v>
      </c>
      <c r="Q2" s="3" t="s">
        <v>11</v>
      </c>
      <c r="R2" s="3" t="s">
        <v>28</v>
      </c>
      <c r="S2" s="3" t="s">
        <v>37</v>
      </c>
      <c r="T2" s="3" t="s">
        <v>11</v>
      </c>
      <c r="U2" s="3" t="s">
        <v>27</v>
      </c>
      <c r="V2" s="3" t="s">
        <v>11</v>
      </c>
      <c r="W2" s="3" t="s">
        <v>28</v>
      </c>
      <c r="X2" s="55" t="s">
        <v>37</v>
      </c>
      <c r="Y2" s="55" t="s">
        <v>11</v>
      </c>
      <c r="Z2" s="55" t="s">
        <v>27</v>
      </c>
      <c r="AA2" s="55" t="s">
        <v>11</v>
      </c>
      <c r="AB2" s="55" t="s">
        <v>28</v>
      </c>
      <c r="AC2" s="55" t="s">
        <v>37</v>
      </c>
      <c r="AD2" s="55" t="s">
        <v>11</v>
      </c>
      <c r="AE2" s="55" t="s">
        <v>27</v>
      </c>
      <c r="AF2" s="55" t="s">
        <v>11</v>
      </c>
      <c r="AG2" s="55" t="s">
        <v>28</v>
      </c>
      <c r="AH2" s="3" t="s">
        <v>37</v>
      </c>
      <c r="AI2" s="3" t="s">
        <v>11</v>
      </c>
      <c r="AJ2" s="3" t="s">
        <v>27</v>
      </c>
      <c r="AK2" s="3" t="s">
        <v>11</v>
      </c>
      <c r="AL2" s="3" t="s">
        <v>28</v>
      </c>
      <c r="AM2" s="3" t="s">
        <v>37</v>
      </c>
      <c r="AN2" s="3" t="s">
        <v>11</v>
      </c>
      <c r="AO2" s="3" t="s">
        <v>27</v>
      </c>
      <c r="AP2" s="3" t="s">
        <v>11</v>
      </c>
      <c r="AQ2" s="3" t="s">
        <v>28</v>
      </c>
    </row>
    <row r="3" spans="1:44" x14ac:dyDescent="0.3">
      <c r="B3" s="4" t="s">
        <v>12</v>
      </c>
      <c r="C3" t="s">
        <v>137</v>
      </c>
      <c r="D3" s="25" t="s">
        <v>222</v>
      </c>
      <c r="E3" s="3">
        <v>66</v>
      </c>
      <c r="F3" s="3">
        <v>2.6</v>
      </c>
      <c r="G3" s="3">
        <v>64</v>
      </c>
      <c r="H3" s="3">
        <v>2.2999999999999998</v>
      </c>
      <c r="I3" s="102" t="s">
        <v>311</v>
      </c>
      <c r="J3" s="103">
        <v>239</v>
      </c>
      <c r="K3" s="103">
        <v>2.5</v>
      </c>
      <c r="L3" s="103">
        <v>228</v>
      </c>
      <c r="M3" s="103">
        <v>2.2999999999999998</v>
      </c>
      <c r="X3" s="3"/>
      <c r="Y3" s="3"/>
      <c r="Z3" s="3"/>
      <c r="AA3" s="3"/>
      <c r="AB3" s="3"/>
      <c r="AC3" s="36" t="s">
        <v>12</v>
      </c>
      <c r="AD3" s="3">
        <v>277</v>
      </c>
      <c r="AE3" s="37">
        <v>2.5</v>
      </c>
      <c r="AF3" s="3">
        <v>302</v>
      </c>
      <c r="AG3" s="37">
        <v>2.2999999999999998</v>
      </c>
      <c r="AM3" s="3"/>
      <c r="AN3" s="3" t="s">
        <v>212</v>
      </c>
      <c r="AO3" s="3" t="s">
        <v>211</v>
      </c>
      <c r="AP3" s="3" t="s">
        <v>217</v>
      </c>
    </row>
    <row r="4" spans="1:44" x14ac:dyDescent="0.3">
      <c r="B4" s="4" t="s">
        <v>13</v>
      </c>
      <c r="C4" t="s">
        <v>112</v>
      </c>
      <c r="D4" s="26" t="s">
        <v>223</v>
      </c>
      <c r="E4" s="3">
        <v>150</v>
      </c>
      <c r="F4" s="3">
        <v>2.8</v>
      </c>
      <c r="G4" s="3">
        <v>141</v>
      </c>
      <c r="H4" s="3">
        <v>2.6</v>
      </c>
      <c r="I4" s="104" t="s">
        <v>312</v>
      </c>
      <c r="J4" s="105">
        <v>184</v>
      </c>
      <c r="K4" s="105">
        <v>2.7</v>
      </c>
      <c r="L4" s="105">
        <v>164</v>
      </c>
      <c r="M4" s="105">
        <v>2.6</v>
      </c>
      <c r="S4" s="3"/>
      <c r="T4" s="85" t="s">
        <v>304</v>
      </c>
      <c r="U4" s="85"/>
      <c r="V4" s="84"/>
      <c r="W4" s="84"/>
      <c r="X4" s="31" t="s">
        <v>196</v>
      </c>
      <c r="Y4" s="3">
        <v>490</v>
      </c>
      <c r="Z4" s="3">
        <v>2.6</v>
      </c>
      <c r="AA4" s="3">
        <v>559</v>
      </c>
      <c r="AB4" s="3">
        <v>2.5</v>
      </c>
      <c r="AC4" s="36" t="s">
        <v>13</v>
      </c>
      <c r="AD4" s="3">
        <v>168</v>
      </c>
      <c r="AE4" s="37">
        <v>3</v>
      </c>
      <c r="AF4" s="3">
        <v>179</v>
      </c>
      <c r="AG4" s="37">
        <v>2.7</v>
      </c>
      <c r="AM4" s="39" t="s">
        <v>214</v>
      </c>
      <c r="AN4" s="3">
        <v>1503</v>
      </c>
      <c r="AO4" s="37">
        <v>2.0167299999999999</v>
      </c>
      <c r="AP4" s="162">
        <v>2.09761</v>
      </c>
      <c r="AQ4" s="5"/>
    </row>
    <row r="5" spans="1:44" x14ac:dyDescent="0.3">
      <c r="B5" s="4" t="s">
        <v>14</v>
      </c>
      <c r="C5" s="10" t="s">
        <v>143</v>
      </c>
      <c r="D5" s="26" t="s">
        <v>224</v>
      </c>
      <c r="E5" s="3">
        <v>134</v>
      </c>
      <c r="F5" s="3">
        <v>3</v>
      </c>
      <c r="G5" s="3">
        <v>135</v>
      </c>
      <c r="H5" s="3">
        <v>2.6</v>
      </c>
      <c r="S5" s="85" t="s">
        <v>302</v>
      </c>
      <c r="T5" s="3">
        <v>636</v>
      </c>
      <c r="U5" s="3">
        <v>2.4</v>
      </c>
      <c r="X5" s="32" t="s">
        <v>198</v>
      </c>
      <c r="Y5" s="33">
        <v>476</v>
      </c>
      <c r="Z5" s="33">
        <v>3.2</v>
      </c>
      <c r="AA5" s="33">
        <v>574</v>
      </c>
      <c r="AB5" s="33">
        <v>2.6</v>
      </c>
      <c r="AC5" s="36" t="s">
        <v>14</v>
      </c>
      <c r="AD5" s="3">
        <v>93</v>
      </c>
      <c r="AE5" s="37">
        <v>3.1</v>
      </c>
      <c r="AF5" s="3">
        <v>89</v>
      </c>
      <c r="AG5" s="37">
        <v>2.6</v>
      </c>
      <c r="AM5" s="40" t="s">
        <v>215</v>
      </c>
      <c r="AN5" s="3">
        <v>1620</v>
      </c>
      <c r="AO5" s="37">
        <v>2.1476500000000001</v>
      </c>
      <c r="AP5" s="162"/>
      <c r="AQ5" s="8"/>
      <c r="AR5" s="12"/>
    </row>
    <row r="6" spans="1:44" x14ac:dyDescent="0.3">
      <c r="B6" s="4" t="s">
        <v>45</v>
      </c>
      <c r="C6" s="183" t="s">
        <v>144</v>
      </c>
      <c r="D6" s="26" t="s">
        <v>225</v>
      </c>
      <c r="E6" s="3">
        <v>117</v>
      </c>
      <c r="F6" s="3">
        <v>3.2</v>
      </c>
      <c r="G6" s="3">
        <v>123</v>
      </c>
      <c r="H6" s="3">
        <v>2.4</v>
      </c>
      <c r="S6" s="85" t="s">
        <v>303</v>
      </c>
      <c r="T6" s="3">
        <v>687</v>
      </c>
      <c r="U6" s="3">
        <v>2.5</v>
      </c>
      <c r="X6" s="32" t="s">
        <v>197</v>
      </c>
      <c r="Y6" s="3">
        <v>423</v>
      </c>
      <c r="Z6" s="3">
        <v>3.3</v>
      </c>
      <c r="AA6" s="3">
        <v>577</v>
      </c>
      <c r="AB6" s="3">
        <v>2.6</v>
      </c>
      <c r="AC6" s="36" t="s">
        <v>15</v>
      </c>
      <c r="AD6" s="3">
        <v>80</v>
      </c>
      <c r="AE6" s="37">
        <v>3.8</v>
      </c>
      <c r="AF6" s="3">
        <v>117</v>
      </c>
      <c r="AG6" s="37">
        <v>2.7</v>
      </c>
      <c r="AM6" s="3" t="s">
        <v>216</v>
      </c>
      <c r="AN6" s="3">
        <v>1500</v>
      </c>
      <c r="AO6" s="37">
        <v>2.1246200000000002</v>
      </c>
      <c r="AP6" s="162"/>
      <c r="AQ6" s="12"/>
      <c r="AR6" s="8"/>
    </row>
    <row r="7" spans="1:44" x14ac:dyDescent="0.3">
      <c r="B7" s="4"/>
      <c r="C7" s="183"/>
      <c r="D7" s="26"/>
      <c r="E7" s="3"/>
      <c r="F7" s="3"/>
      <c r="G7" s="3"/>
      <c r="H7" s="3"/>
      <c r="X7" s="38"/>
      <c r="Y7" s="3"/>
      <c r="Z7" s="3"/>
      <c r="AA7" s="3"/>
      <c r="AB7" s="3"/>
      <c r="AC7" s="36"/>
      <c r="AD7" s="3"/>
      <c r="AE7" s="37"/>
      <c r="AF7" s="3"/>
      <c r="AG7" s="37"/>
      <c r="AM7" s="3"/>
      <c r="AN7" s="3" t="s">
        <v>212</v>
      </c>
      <c r="AO7" s="3" t="s">
        <v>211</v>
      </c>
      <c r="AP7" s="3"/>
    </row>
    <row r="8" spans="1:44" x14ac:dyDescent="0.3">
      <c r="C8" s="183"/>
      <c r="D8" s="26" t="s">
        <v>226</v>
      </c>
      <c r="E8" s="3">
        <v>170</v>
      </c>
      <c r="F8" s="3">
        <v>3.4</v>
      </c>
      <c r="G8" s="3">
        <v>176</v>
      </c>
      <c r="H8" s="3">
        <v>2.7</v>
      </c>
      <c r="I8" s="3" t="s">
        <v>16</v>
      </c>
      <c r="J8" s="3">
        <v>47</v>
      </c>
      <c r="K8" s="3">
        <v>4.3</v>
      </c>
      <c r="L8" s="3">
        <v>52</v>
      </c>
      <c r="M8" s="3">
        <v>3.3</v>
      </c>
      <c r="N8" s="152" t="s">
        <v>191</v>
      </c>
      <c r="O8" s="152">
        <v>131</v>
      </c>
      <c r="P8" s="162">
        <v>3.4289999999999998</v>
      </c>
      <c r="Q8" s="152">
        <v>119</v>
      </c>
      <c r="R8" s="162">
        <v>2.5430000000000001</v>
      </c>
      <c r="S8" s="152" t="s">
        <v>200</v>
      </c>
      <c r="T8" s="152">
        <v>138</v>
      </c>
      <c r="U8" s="152">
        <v>4.3</v>
      </c>
      <c r="V8" s="152">
        <v>143</v>
      </c>
      <c r="W8" s="153">
        <v>3.1</v>
      </c>
      <c r="X8" s="152" t="s">
        <v>191</v>
      </c>
      <c r="Y8" s="152">
        <v>132</v>
      </c>
      <c r="Z8" s="152">
        <v>3.1389999999999998</v>
      </c>
      <c r="AA8" s="152">
        <v>202</v>
      </c>
      <c r="AB8" s="152">
        <v>2.6589999999999998</v>
      </c>
      <c r="AC8" s="36" t="s">
        <v>16</v>
      </c>
      <c r="AD8" s="3">
        <v>135</v>
      </c>
      <c r="AE8" s="37">
        <v>3.9</v>
      </c>
      <c r="AF8" s="3">
        <v>192</v>
      </c>
      <c r="AG8" s="37">
        <v>2.8</v>
      </c>
      <c r="AH8" s="152" t="s">
        <v>207</v>
      </c>
      <c r="AI8" s="159">
        <v>164</v>
      </c>
      <c r="AJ8" s="167">
        <v>2.9744000000000002</v>
      </c>
      <c r="AK8" s="159">
        <v>160</v>
      </c>
      <c r="AL8" s="167">
        <v>2.3275000000000001</v>
      </c>
      <c r="AM8" s="154" t="s">
        <v>207</v>
      </c>
      <c r="AN8" s="154">
        <v>772</v>
      </c>
      <c r="AO8" s="216">
        <v>2.6543999999999999</v>
      </c>
    </row>
    <row r="9" spans="1:44" x14ac:dyDescent="0.3">
      <c r="C9" s="183"/>
      <c r="D9" s="164" t="s">
        <v>218</v>
      </c>
      <c r="E9" s="152">
        <v>190</v>
      </c>
      <c r="F9" s="152">
        <v>3.8</v>
      </c>
      <c r="G9" s="152">
        <v>185</v>
      </c>
      <c r="H9" s="152">
        <v>3.1</v>
      </c>
      <c r="I9" s="152" t="s">
        <v>181</v>
      </c>
      <c r="J9" s="152">
        <v>221</v>
      </c>
      <c r="K9" s="152">
        <v>4.0999999999999996</v>
      </c>
      <c r="L9" s="152">
        <v>259</v>
      </c>
      <c r="M9" s="152">
        <v>3.4</v>
      </c>
      <c r="N9" s="152"/>
      <c r="O9" s="152"/>
      <c r="P9" s="162"/>
      <c r="Q9" s="152"/>
      <c r="R9" s="162"/>
      <c r="S9" s="152"/>
      <c r="T9" s="152"/>
      <c r="U9" s="152"/>
      <c r="V9" s="152"/>
      <c r="W9" s="153"/>
      <c r="X9" s="152"/>
      <c r="Y9" s="152"/>
      <c r="Z9" s="152"/>
      <c r="AA9" s="152"/>
      <c r="AB9" s="152"/>
      <c r="AC9" s="36" t="s">
        <v>17</v>
      </c>
      <c r="AD9" s="3">
        <v>77</v>
      </c>
      <c r="AE9" s="37">
        <v>3.8</v>
      </c>
      <c r="AF9" s="3">
        <v>137</v>
      </c>
      <c r="AG9" s="37">
        <v>3.2</v>
      </c>
      <c r="AH9" s="152"/>
      <c r="AI9" s="159"/>
      <c r="AJ9" s="167"/>
      <c r="AK9" s="159"/>
      <c r="AL9" s="167"/>
      <c r="AM9" s="152"/>
      <c r="AN9" s="152"/>
      <c r="AO9" s="162"/>
    </row>
    <row r="10" spans="1:44" x14ac:dyDescent="0.3">
      <c r="C10" s="183"/>
      <c r="D10" s="164"/>
      <c r="E10" s="152"/>
      <c r="F10" s="152"/>
      <c r="G10" s="152"/>
      <c r="H10" s="152"/>
      <c r="I10" s="152"/>
      <c r="J10" s="152"/>
      <c r="K10" s="152"/>
      <c r="L10" s="152"/>
      <c r="M10" s="152"/>
      <c r="N10" s="152" t="s">
        <v>248</v>
      </c>
      <c r="O10" s="152">
        <v>350</v>
      </c>
      <c r="P10" s="162">
        <v>3.4889999999999999</v>
      </c>
      <c r="Q10" s="152">
        <v>394</v>
      </c>
      <c r="R10" s="162">
        <v>2.7080000000000002</v>
      </c>
      <c r="S10" s="152" t="s">
        <v>201</v>
      </c>
      <c r="T10" s="152">
        <v>136</v>
      </c>
      <c r="U10" s="152">
        <v>4.2</v>
      </c>
      <c r="V10" s="152">
        <v>169</v>
      </c>
      <c r="W10" s="153">
        <v>3.4</v>
      </c>
      <c r="X10" s="152" t="s">
        <v>192</v>
      </c>
      <c r="Y10" s="152">
        <v>183</v>
      </c>
      <c r="Z10" s="152">
        <v>3.4329999999999998</v>
      </c>
      <c r="AA10" s="152">
        <v>247</v>
      </c>
      <c r="AB10" s="152">
        <v>2.8650000000000002</v>
      </c>
      <c r="AC10" s="36" t="s">
        <v>18</v>
      </c>
      <c r="AD10" s="3">
        <v>85</v>
      </c>
      <c r="AE10" s="37">
        <v>3.8</v>
      </c>
      <c r="AF10" s="3">
        <v>158</v>
      </c>
      <c r="AG10" s="37">
        <v>3.2</v>
      </c>
      <c r="AH10" s="152"/>
      <c r="AI10" s="159"/>
      <c r="AJ10" s="167"/>
      <c r="AK10" s="159"/>
      <c r="AL10" s="167"/>
      <c r="AM10" s="152"/>
      <c r="AN10" s="152"/>
      <c r="AO10" s="162"/>
    </row>
    <row r="11" spans="1:44" x14ac:dyDescent="0.3">
      <c r="C11" s="183"/>
      <c r="D11" s="164" t="s">
        <v>219</v>
      </c>
      <c r="E11" s="152">
        <v>253</v>
      </c>
      <c r="F11" s="152">
        <v>3.9</v>
      </c>
      <c r="G11" s="152">
        <v>289</v>
      </c>
      <c r="H11" s="152">
        <v>3.3</v>
      </c>
      <c r="I11" s="152"/>
      <c r="J11" s="152"/>
      <c r="K11" s="152"/>
      <c r="L11" s="152"/>
      <c r="M11" s="152"/>
      <c r="N11" s="152"/>
      <c r="O11" s="152"/>
      <c r="P11" s="162"/>
      <c r="Q11" s="152"/>
      <c r="R11" s="162"/>
      <c r="S11" s="152"/>
      <c r="T11" s="152"/>
      <c r="U11" s="152"/>
      <c r="V11" s="152"/>
      <c r="W11" s="153"/>
      <c r="X11" s="152"/>
      <c r="Y11" s="152"/>
      <c r="Z11" s="152"/>
      <c r="AA11" s="152"/>
      <c r="AB11" s="152"/>
      <c r="AC11" s="36" t="s">
        <v>19</v>
      </c>
      <c r="AD11" s="3">
        <v>84</v>
      </c>
      <c r="AE11" s="37">
        <v>3.9</v>
      </c>
      <c r="AF11" s="3">
        <v>160</v>
      </c>
      <c r="AG11" s="37">
        <v>3.2</v>
      </c>
      <c r="AH11" s="152" t="s">
        <v>208</v>
      </c>
      <c r="AI11" s="159">
        <v>157</v>
      </c>
      <c r="AJ11" s="167">
        <v>3.0009000000000001</v>
      </c>
      <c r="AK11" s="159">
        <v>181</v>
      </c>
      <c r="AL11" s="167">
        <v>2.6151</v>
      </c>
      <c r="AM11" s="158" t="s">
        <v>208</v>
      </c>
      <c r="AN11" s="152">
        <v>692</v>
      </c>
      <c r="AO11" s="162">
        <v>2.6248</v>
      </c>
    </row>
    <row r="12" spans="1:44" x14ac:dyDescent="0.3">
      <c r="C12" s="183"/>
      <c r="D12" s="164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62"/>
      <c r="Q12" s="152"/>
      <c r="R12" s="162"/>
      <c r="S12" s="152" t="s">
        <v>202</v>
      </c>
      <c r="T12" s="152">
        <v>179</v>
      </c>
      <c r="U12" s="152">
        <v>4.2</v>
      </c>
      <c r="V12" s="152">
        <v>256</v>
      </c>
      <c r="W12" s="153">
        <v>3.4</v>
      </c>
      <c r="X12" s="152"/>
      <c r="Y12" s="152"/>
      <c r="Z12" s="152"/>
      <c r="AA12" s="152"/>
      <c r="AB12" s="152"/>
      <c r="AC12" s="36" t="s">
        <v>20</v>
      </c>
      <c r="AD12" s="3">
        <v>69</v>
      </c>
      <c r="AE12" s="37">
        <v>3.8</v>
      </c>
      <c r="AF12" s="3">
        <v>167</v>
      </c>
      <c r="AG12" s="37">
        <v>3.1</v>
      </c>
      <c r="AH12" s="152"/>
      <c r="AI12" s="159"/>
      <c r="AJ12" s="167"/>
      <c r="AK12" s="159"/>
      <c r="AL12" s="167"/>
      <c r="AM12" s="158"/>
      <c r="AN12" s="152"/>
      <c r="AO12" s="162"/>
    </row>
    <row r="13" spans="1:44" x14ac:dyDescent="0.3">
      <c r="C13" s="183"/>
      <c r="D13" s="164" t="s">
        <v>220</v>
      </c>
      <c r="E13" s="152">
        <v>297</v>
      </c>
      <c r="F13" s="152">
        <v>4.0999999999999996</v>
      </c>
      <c r="G13" s="152">
        <v>318</v>
      </c>
      <c r="H13" s="152">
        <v>3.3</v>
      </c>
      <c r="I13" s="152" t="s">
        <v>182</v>
      </c>
      <c r="J13" s="152">
        <v>308</v>
      </c>
      <c r="K13" s="152">
        <v>3.9</v>
      </c>
      <c r="L13" s="152">
        <v>317</v>
      </c>
      <c r="M13" s="152">
        <v>3.5</v>
      </c>
      <c r="N13" s="152"/>
      <c r="O13" s="152"/>
      <c r="P13" s="162"/>
      <c r="Q13" s="152"/>
      <c r="R13" s="162"/>
      <c r="S13" s="152"/>
      <c r="T13" s="152"/>
      <c r="U13" s="152"/>
      <c r="V13" s="152"/>
      <c r="W13" s="153"/>
      <c r="X13" s="152" t="s">
        <v>182</v>
      </c>
      <c r="Y13" s="152">
        <v>308</v>
      </c>
      <c r="Z13" s="152">
        <v>3.5230000000000001</v>
      </c>
      <c r="AA13" s="152">
        <v>358</v>
      </c>
      <c r="AB13" s="152">
        <v>2.9710000000000001</v>
      </c>
      <c r="AC13" s="36" t="s">
        <v>21</v>
      </c>
      <c r="AD13" s="3">
        <v>67</v>
      </c>
      <c r="AE13" s="37">
        <v>3.9</v>
      </c>
      <c r="AF13" s="3">
        <v>168</v>
      </c>
      <c r="AG13" s="37">
        <v>3</v>
      </c>
      <c r="AH13" s="152"/>
      <c r="AI13" s="159"/>
      <c r="AJ13" s="167"/>
      <c r="AK13" s="159"/>
      <c r="AL13" s="167"/>
      <c r="AM13" s="158"/>
      <c r="AN13" s="152"/>
      <c r="AO13" s="162"/>
    </row>
    <row r="14" spans="1:44" x14ac:dyDescent="0.3">
      <c r="C14" s="183"/>
      <c r="D14" s="164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62"/>
      <c r="Q14" s="152"/>
      <c r="R14" s="162"/>
      <c r="S14" s="152" t="s">
        <v>203</v>
      </c>
      <c r="T14" s="152">
        <v>192</v>
      </c>
      <c r="U14" s="152">
        <v>4.3</v>
      </c>
      <c r="V14" s="152">
        <v>193</v>
      </c>
      <c r="W14" s="153">
        <v>3.5</v>
      </c>
      <c r="X14" s="152"/>
      <c r="Y14" s="152"/>
      <c r="Z14" s="152"/>
      <c r="AA14" s="152"/>
      <c r="AB14" s="152"/>
      <c r="AC14" s="36" t="s">
        <v>22</v>
      </c>
      <c r="AD14" s="3">
        <v>73</v>
      </c>
      <c r="AE14" s="37">
        <v>4</v>
      </c>
      <c r="AF14" s="3">
        <v>136</v>
      </c>
      <c r="AG14" s="37">
        <v>3</v>
      </c>
      <c r="AH14" s="158" t="s">
        <v>209</v>
      </c>
      <c r="AI14" s="159">
        <v>149</v>
      </c>
      <c r="AJ14" s="167">
        <v>3.1118999999999999</v>
      </c>
      <c r="AK14" s="159">
        <v>200</v>
      </c>
      <c r="AL14" s="167">
        <v>2.5996000000000001</v>
      </c>
      <c r="AM14" s="152" t="s">
        <v>209</v>
      </c>
      <c r="AN14" s="152">
        <v>749</v>
      </c>
      <c r="AO14" s="162">
        <v>2.5186999999999999</v>
      </c>
    </row>
    <row r="15" spans="1:44" x14ac:dyDescent="0.3">
      <c r="C15" s="183"/>
      <c r="D15" s="164" t="s">
        <v>221</v>
      </c>
      <c r="E15" s="152">
        <v>292</v>
      </c>
      <c r="F15" s="152">
        <v>4.0999999999999996</v>
      </c>
      <c r="G15" s="152">
        <v>322</v>
      </c>
      <c r="H15" s="152">
        <v>3.4</v>
      </c>
      <c r="I15" s="152"/>
      <c r="J15" s="152"/>
      <c r="K15" s="152"/>
      <c r="L15" s="152"/>
      <c r="M15" s="152"/>
      <c r="N15" s="152"/>
      <c r="O15" s="152"/>
      <c r="P15" s="162"/>
      <c r="Q15" s="152"/>
      <c r="R15" s="162"/>
      <c r="S15" s="152"/>
      <c r="T15" s="152"/>
      <c r="U15" s="152"/>
      <c r="V15" s="152"/>
      <c r="W15" s="153"/>
      <c r="X15" s="152"/>
      <c r="Y15" s="152"/>
      <c r="Z15" s="152"/>
      <c r="AA15" s="152"/>
      <c r="AB15" s="152"/>
      <c r="AC15" s="36" t="s">
        <v>23</v>
      </c>
      <c r="AD15" s="3">
        <v>75</v>
      </c>
      <c r="AE15" s="37">
        <v>3.5</v>
      </c>
      <c r="AF15" s="3">
        <v>160</v>
      </c>
      <c r="AG15" s="37">
        <v>3.1</v>
      </c>
      <c r="AH15" s="158"/>
      <c r="AI15" s="159"/>
      <c r="AJ15" s="167"/>
      <c r="AK15" s="159"/>
      <c r="AL15" s="167"/>
      <c r="AM15" s="152"/>
      <c r="AN15" s="152"/>
      <c r="AO15" s="162"/>
    </row>
    <row r="16" spans="1:44" x14ac:dyDescent="0.3">
      <c r="C16" s="183"/>
      <c r="D16" s="164"/>
      <c r="E16" s="152"/>
      <c r="F16" s="152"/>
      <c r="G16" s="152"/>
      <c r="H16" s="152"/>
      <c r="I16" s="152"/>
      <c r="J16" s="152"/>
      <c r="K16" s="152"/>
      <c r="L16" s="152"/>
      <c r="M16" s="152"/>
      <c r="N16" s="152" t="s">
        <v>249</v>
      </c>
      <c r="O16" s="152">
        <v>151</v>
      </c>
      <c r="P16" s="162">
        <v>3.3079999999999998</v>
      </c>
      <c r="Q16" s="152">
        <v>167</v>
      </c>
      <c r="R16" s="162">
        <v>2.5169999999999999</v>
      </c>
      <c r="S16" s="152" t="s">
        <v>204</v>
      </c>
      <c r="T16" s="152">
        <v>217</v>
      </c>
      <c r="U16" s="152">
        <v>4.3</v>
      </c>
      <c r="V16" s="152">
        <v>164</v>
      </c>
      <c r="W16" s="153">
        <v>3.4</v>
      </c>
      <c r="X16" s="152"/>
      <c r="Y16" s="152"/>
      <c r="Z16" s="152"/>
      <c r="AA16" s="152"/>
      <c r="AB16" s="152"/>
      <c r="AC16" s="36" t="s">
        <v>24</v>
      </c>
      <c r="AD16" s="3">
        <v>85</v>
      </c>
      <c r="AE16" s="37">
        <v>3.7</v>
      </c>
      <c r="AF16" s="3">
        <v>187</v>
      </c>
      <c r="AG16" s="37">
        <v>2.9</v>
      </c>
      <c r="AH16" s="158"/>
      <c r="AI16" s="159"/>
      <c r="AJ16" s="167"/>
      <c r="AK16" s="159"/>
      <c r="AL16" s="167"/>
      <c r="AM16" s="152"/>
      <c r="AN16" s="152"/>
      <c r="AO16" s="162"/>
    </row>
    <row r="17" spans="1:45" x14ac:dyDescent="0.3">
      <c r="C17" s="183"/>
      <c r="D17" s="164" t="s">
        <v>210</v>
      </c>
      <c r="E17" s="152">
        <v>262</v>
      </c>
      <c r="F17" s="152">
        <v>3.9</v>
      </c>
      <c r="G17" s="152">
        <v>262</v>
      </c>
      <c r="H17" s="152">
        <v>3.3</v>
      </c>
      <c r="I17" s="152" t="s">
        <v>183</v>
      </c>
      <c r="J17" s="152">
        <v>204</v>
      </c>
      <c r="K17" s="152">
        <v>3.5</v>
      </c>
      <c r="L17" s="152">
        <v>247</v>
      </c>
      <c r="M17" s="152">
        <v>3.2</v>
      </c>
      <c r="N17" s="152"/>
      <c r="O17" s="152"/>
      <c r="P17" s="162"/>
      <c r="Q17" s="152"/>
      <c r="R17" s="162"/>
      <c r="S17" s="152"/>
      <c r="T17" s="152"/>
      <c r="U17" s="152"/>
      <c r="V17" s="152"/>
      <c r="W17" s="153"/>
      <c r="X17" s="152" t="s">
        <v>193</v>
      </c>
      <c r="Y17" s="152">
        <v>169</v>
      </c>
      <c r="Z17" s="152">
        <v>3.3919999999999999</v>
      </c>
      <c r="AA17" s="152">
        <v>198</v>
      </c>
      <c r="AB17" s="152">
        <v>3.0129999999999999</v>
      </c>
      <c r="AC17" s="36" t="s">
        <v>25</v>
      </c>
      <c r="AD17" s="3">
        <v>83</v>
      </c>
      <c r="AE17" s="37">
        <v>3.6</v>
      </c>
      <c r="AF17" s="3">
        <v>194</v>
      </c>
      <c r="AG17" s="37">
        <v>3</v>
      </c>
      <c r="AJ17" s="5"/>
      <c r="AL17" s="5"/>
      <c r="AM17" s="152" t="s">
        <v>210</v>
      </c>
      <c r="AN17" s="152">
        <v>300</v>
      </c>
      <c r="AO17" s="162">
        <v>2.2406000000000001</v>
      </c>
    </row>
    <row r="18" spans="1:45" x14ac:dyDescent="0.3">
      <c r="C18" s="183"/>
      <c r="D18" s="164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62"/>
      <c r="Q18" s="152"/>
      <c r="R18" s="162"/>
      <c r="S18" s="3"/>
      <c r="T18" s="3"/>
      <c r="U18" s="3"/>
      <c r="V18" s="3"/>
      <c r="W18" s="34"/>
      <c r="X18" s="152"/>
      <c r="Y18" s="152"/>
      <c r="Z18" s="152"/>
      <c r="AA18" s="152"/>
      <c r="AB18" s="152"/>
      <c r="AC18" s="36" t="s">
        <v>26</v>
      </c>
      <c r="AD18" s="3">
        <v>74</v>
      </c>
      <c r="AE18" s="37">
        <v>3.4</v>
      </c>
      <c r="AF18" s="3">
        <v>147</v>
      </c>
      <c r="AG18" s="37">
        <v>2.7</v>
      </c>
      <c r="AJ18" s="5"/>
      <c r="AL18" s="5"/>
      <c r="AM18" s="152"/>
      <c r="AN18" s="152"/>
      <c r="AO18" s="162"/>
    </row>
    <row r="19" spans="1:45" x14ac:dyDescent="0.3">
      <c r="A19" s="53" t="s">
        <v>34</v>
      </c>
      <c r="B19" s="53"/>
      <c r="C19" s="51"/>
      <c r="D19" s="16"/>
      <c r="E19" s="16">
        <v>1464</v>
      </c>
      <c r="F19" s="16">
        <v>3.9</v>
      </c>
      <c r="G19" s="16">
        <v>1552</v>
      </c>
      <c r="H19" s="16">
        <v>3.2</v>
      </c>
      <c r="I19" s="64"/>
      <c r="J19" s="16"/>
      <c r="K19" s="16">
        <v>4</v>
      </c>
      <c r="L19" s="16"/>
      <c r="M19" s="16">
        <v>3.4</v>
      </c>
      <c r="N19" s="16"/>
      <c r="O19" s="27">
        <v>632</v>
      </c>
      <c r="P19" s="28">
        <v>3.4329999999999998</v>
      </c>
      <c r="Q19" s="27">
        <v>680</v>
      </c>
      <c r="R19" s="28">
        <v>2.6320000000000001</v>
      </c>
      <c r="S19" s="16"/>
      <c r="T19" s="16">
        <v>862</v>
      </c>
      <c r="U19" s="16">
        <v>4.2</v>
      </c>
      <c r="V19" s="16">
        <v>925</v>
      </c>
      <c r="W19" s="51">
        <v>3.4</v>
      </c>
      <c r="X19" s="16"/>
      <c r="Y19" s="16">
        <v>792</v>
      </c>
      <c r="Z19" s="28">
        <v>3.41</v>
      </c>
      <c r="AA19" s="16">
        <v>1005</v>
      </c>
      <c r="AB19" s="28">
        <v>2.89</v>
      </c>
      <c r="AC19" s="16"/>
      <c r="AD19" s="16">
        <f>SUM(AD8:AD18)</f>
        <v>907</v>
      </c>
      <c r="AE19" s="28">
        <f>(AD8*AE8+AD9*AE9+AD10*AE10+AD11*AE11+AD12*AE12+AD13*AE13+AD14*AE14+AD15*AE15+AD16*AE16+AD17*AE17+AD18*AE18)/SUM(AD8:AD18)</f>
        <v>3.7625137816979053</v>
      </c>
      <c r="AF19" s="16">
        <f>SUM(AF8:AF18)</f>
        <v>1806</v>
      </c>
      <c r="AG19" s="28">
        <f>(AF8*AG8+AF9*AG9+AF10*AG10+AF11*AG11+AF12*AG12+AF13*AG13+AF14*AG14+AF15*AG15+AF16*AG16+AF17*AG17+AF18*AG18)/SUM(AF8:AF18)</f>
        <v>3.0124584717607972</v>
      </c>
      <c r="AH19" s="64"/>
      <c r="AI19" s="16"/>
      <c r="AJ19" s="28">
        <v>3.0348000000000002</v>
      </c>
      <c r="AK19" s="52"/>
      <c r="AL19" s="28">
        <v>2.5297000000000001</v>
      </c>
      <c r="AM19" s="56"/>
      <c r="AN19" s="56">
        <v>1044</v>
      </c>
      <c r="AO19" s="57">
        <v>2.8868</v>
      </c>
      <c r="AP19" s="16">
        <v>1469</v>
      </c>
      <c r="AQ19" s="28">
        <v>2.3216000000000001</v>
      </c>
      <c r="AR19" s="16" t="s">
        <v>213</v>
      </c>
      <c r="AS19" s="28">
        <v>2.5564</v>
      </c>
    </row>
    <row r="20" spans="1:45" s="12" customFormat="1" x14ac:dyDescent="0.3">
      <c r="F20" s="8"/>
      <c r="G20" s="8"/>
      <c r="H20" s="8"/>
      <c r="M20" s="8"/>
      <c r="P20" s="8"/>
      <c r="Q20" s="43"/>
      <c r="R20" s="8"/>
      <c r="U20" s="8"/>
      <c r="W20" s="8"/>
      <c r="Z20" s="8"/>
      <c r="AB20" s="8"/>
      <c r="AJ20" s="8"/>
      <c r="AK20" s="43"/>
      <c r="AL20" s="8"/>
      <c r="AS20" s="8"/>
    </row>
    <row r="21" spans="1:45" x14ac:dyDescent="0.3">
      <c r="A21" s="68" t="s">
        <v>135</v>
      </c>
      <c r="B21" s="3"/>
      <c r="C21" s="3"/>
      <c r="D21" s="152" t="s">
        <v>1</v>
      </c>
      <c r="E21" s="152"/>
      <c r="F21" s="152"/>
      <c r="G21" s="152"/>
      <c r="H21" s="152"/>
      <c r="I21" s="152" t="s">
        <v>2</v>
      </c>
      <c r="J21" s="152"/>
      <c r="K21" s="152"/>
      <c r="L21" s="152"/>
      <c r="M21" s="152"/>
      <c r="N21" s="152" t="s">
        <v>3</v>
      </c>
      <c r="O21" s="152"/>
      <c r="P21" s="152"/>
      <c r="Q21" s="152"/>
      <c r="R21" s="152"/>
      <c r="S21" s="152" t="s">
        <v>4</v>
      </c>
      <c r="T21" s="152"/>
      <c r="U21" s="152"/>
      <c r="V21" s="152"/>
      <c r="W21" s="152"/>
      <c r="X21" s="152" t="s">
        <v>5</v>
      </c>
      <c r="Y21" s="152"/>
      <c r="Z21" s="152"/>
      <c r="AA21" s="152"/>
      <c r="AB21" s="152"/>
      <c r="AC21" s="152" t="s">
        <v>6</v>
      </c>
      <c r="AD21" s="152"/>
      <c r="AE21" s="152"/>
      <c r="AF21" s="152"/>
      <c r="AG21" s="152"/>
      <c r="AH21" s="152" t="s">
        <v>7</v>
      </c>
      <c r="AI21" s="152"/>
      <c r="AJ21" s="152"/>
      <c r="AK21" s="152"/>
      <c r="AL21" s="152"/>
      <c r="AM21" s="152" t="s">
        <v>8</v>
      </c>
      <c r="AN21" s="152"/>
      <c r="AO21" s="152"/>
      <c r="AP21" s="152"/>
      <c r="AQ21" s="152"/>
      <c r="AR21" s="12"/>
      <c r="AS21" s="8"/>
    </row>
    <row r="22" spans="1:45" x14ac:dyDescent="0.3">
      <c r="A22" s="3"/>
      <c r="B22" s="3"/>
      <c r="C22" s="3"/>
      <c r="D22" s="3" t="s">
        <v>37</v>
      </c>
      <c r="E22" s="3" t="s">
        <v>11</v>
      </c>
      <c r="F22" s="3" t="s">
        <v>27</v>
      </c>
      <c r="G22" s="3" t="s">
        <v>11</v>
      </c>
      <c r="H22" s="3" t="s">
        <v>28</v>
      </c>
      <c r="I22" s="3" t="s">
        <v>37</v>
      </c>
      <c r="J22" s="3" t="s">
        <v>11</v>
      </c>
      <c r="K22" s="3" t="s">
        <v>27</v>
      </c>
      <c r="L22" s="3" t="s">
        <v>11</v>
      </c>
      <c r="M22" s="3" t="s">
        <v>28</v>
      </c>
      <c r="N22" s="3" t="s">
        <v>37</v>
      </c>
      <c r="O22" s="3" t="s">
        <v>11</v>
      </c>
      <c r="P22" s="3" t="s">
        <v>27</v>
      </c>
      <c r="Q22" s="3" t="s">
        <v>11</v>
      </c>
      <c r="R22" s="3" t="s">
        <v>28</v>
      </c>
      <c r="S22" s="3" t="s">
        <v>37</v>
      </c>
      <c r="T22" s="3" t="s">
        <v>11</v>
      </c>
      <c r="U22" s="3" t="s">
        <v>27</v>
      </c>
      <c r="V22" s="3" t="s">
        <v>11</v>
      </c>
      <c r="W22" s="3" t="s">
        <v>28</v>
      </c>
      <c r="X22" s="3" t="s">
        <v>37</v>
      </c>
      <c r="Y22" s="3" t="s">
        <v>11</v>
      </c>
      <c r="Z22" s="3" t="s">
        <v>27</v>
      </c>
      <c r="AA22" s="3" t="s">
        <v>11</v>
      </c>
      <c r="AB22" s="3" t="s">
        <v>28</v>
      </c>
      <c r="AC22" s="55" t="s">
        <v>37</v>
      </c>
      <c r="AD22" s="55" t="s">
        <v>11</v>
      </c>
      <c r="AE22" s="55" t="s">
        <v>27</v>
      </c>
      <c r="AF22" s="55" t="s">
        <v>11</v>
      </c>
      <c r="AG22" s="55" t="s">
        <v>28</v>
      </c>
      <c r="AH22" s="3" t="s">
        <v>37</v>
      </c>
      <c r="AI22" s="3" t="s">
        <v>11</v>
      </c>
      <c r="AJ22" s="3" t="s">
        <v>27</v>
      </c>
      <c r="AK22" s="3" t="s">
        <v>11</v>
      </c>
      <c r="AL22" s="3" t="s">
        <v>28</v>
      </c>
      <c r="AM22" s="55" t="s">
        <v>37</v>
      </c>
      <c r="AN22" s="55" t="s">
        <v>11</v>
      </c>
      <c r="AO22" s="55" t="s">
        <v>27</v>
      </c>
      <c r="AP22" s="55" t="s">
        <v>11</v>
      </c>
      <c r="AQ22" s="3" t="s">
        <v>28</v>
      </c>
    </row>
    <row r="23" spans="1:45" x14ac:dyDescent="0.3">
      <c r="I23" s="102" t="s">
        <v>311</v>
      </c>
      <c r="J23" s="103">
        <v>239</v>
      </c>
      <c r="K23" s="103">
        <v>0.44</v>
      </c>
      <c r="L23" s="103">
        <v>228</v>
      </c>
      <c r="M23" s="103">
        <v>0.45</v>
      </c>
      <c r="AC23" s="36" t="s">
        <v>12</v>
      </c>
      <c r="AD23" s="3">
        <v>277</v>
      </c>
      <c r="AE23" s="37">
        <f>AE3/Energy!AC3</f>
        <v>0.41806020066889626</v>
      </c>
      <c r="AF23" s="3">
        <v>302</v>
      </c>
      <c r="AG23" s="37">
        <f>AG3/Energy!AE3</f>
        <v>0.40963168768255326</v>
      </c>
      <c r="AM23" s="3"/>
      <c r="AN23" s="3" t="s">
        <v>212</v>
      </c>
      <c r="AO23" s="3" t="s">
        <v>211</v>
      </c>
      <c r="AP23" s="3" t="s">
        <v>217</v>
      </c>
    </row>
    <row r="24" spans="1:45" x14ac:dyDescent="0.3">
      <c r="I24" s="104" t="s">
        <v>312</v>
      </c>
      <c r="J24" s="105">
        <v>184</v>
      </c>
      <c r="K24" s="105">
        <v>0.43</v>
      </c>
      <c r="L24" s="105">
        <v>164</v>
      </c>
      <c r="M24" s="105">
        <v>0.43</v>
      </c>
      <c r="AC24" s="36" t="s">
        <v>13</v>
      </c>
      <c r="AD24" s="3">
        <v>168</v>
      </c>
      <c r="AE24" s="37">
        <f>AE4/Energy!AC4</f>
        <v>0.39268557665876935</v>
      </c>
      <c r="AF24" s="3">
        <v>179</v>
      </c>
      <c r="AG24" s="37">
        <f>AG4/Energy!AE4</f>
        <v>0.40120063003358203</v>
      </c>
      <c r="AM24" s="39" t="s">
        <v>214</v>
      </c>
      <c r="AN24" s="3">
        <v>1503</v>
      </c>
      <c r="AO24" s="37">
        <f>AO4/Energy!AM4</f>
        <v>0.29447762283711765</v>
      </c>
      <c r="AP24" s="162">
        <f>AP4/Energy!AN4</f>
        <v>0.27534917301128903</v>
      </c>
      <c r="AQ24" s="5"/>
    </row>
    <row r="25" spans="1:45" x14ac:dyDescent="0.3">
      <c r="AC25" s="36" t="s">
        <v>14</v>
      </c>
      <c r="AD25" s="3">
        <v>93</v>
      </c>
      <c r="AE25" s="37">
        <f>AE5/Energy!AC5</f>
        <v>0.37241710716001925</v>
      </c>
      <c r="AF25" s="3">
        <v>89</v>
      </c>
      <c r="AG25" s="37">
        <f>AG5/Energy!AE5</f>
        <v>0.38854102843821453</v>
      </c>
      <c r="AM25" s="40" t="s">
        <v>215</v>
      </c>
      <c r="AN25" s="3">
        <v>1620</v>
      </c>
      <c r="AO25" s="37">
        <f>AO5/Energy!AM5</f>
        <v>0.27947453348254953</v>
      </c>
      <c r="AP25" s="162"/>
      <c r="AQ25" s="5"/>
    </row>
    <row r="26" spans="1:45" x14ac:dyDescent="0.3">
      <c r="AC26" s="36" t="s">
        <v>15</v>
      </c>
      <c r="AD26" s="3">
        <v>80</v>
      </c>
      <c r="AE26" s="37">
        <f>AE6/Energy!AC6</f>
        <v>0.40559724193875479</v>
      </c>
      <c r="AF26" s="3">
        <v>117</v>
      </c>
      <c r="AG26" s="37">
        <f>AG6/Energy!AE6</f>
        <v>0.41182392239406979</v>
      </c>
      <c r="AM26" s="3" t="s">
        <v>216</v>
      </c>
      <c r="AN26" s="3">
        <v>1500</v>
      </c>
      <c r="AO26" s="37">
        <f>AO6/Energy!AM6</f>
        <v>0.25545509198028138</v>
      </c>
      <c r="AP26" s="162"/>
      <c r="AQ26" s="12"/>
      <c r="AR26" s="8"/>
    </row>
    <row r="27" spans="1:45" x14ac:dyDescent="0.3">
      <c r="R27" s="5"/>
      <c r="AC27" s="36"/>
      <c r="AD27" s="3"/>
      <c r="AE27" s="37"/>
      <c r="AF27" s="3"/>
      <c r="AG27" s="37"/>
      <c r="AM27" s="3"/>
      <c r="AN27" s="3" t="s">
        <v>212</v>
      </c>
      <c r="AO27" s="3" t="s">
        <v>211</v>
      </c>
      <c r="AP27" s="3"/>
    </row>
    <row r="28" spans="1:45" x14ac:dyDescent="0.3">
      <c r="I28" s="3" t="s">
        <v>16</v>
      </c>
      <c r="J28" s="3">
        <v>47</v>
      </c>
      <c r="K28" s="3">
        <v>0.41</v>
      </c>
      <c r="L28" s="3">
        <v>52</v>
      </c>
      <c r="M28" s="3">
        <v>0.49</v>
      </c>
      <c r="N28" s="152" t="s">
        <v>191</v>
      </c>
      <c r="O28" s="152">
        <v>131</v>
      </c>
      <c r="P28" s="162">
        <f>P8/Energy!N8</f>
        <v>0.31020445087751036</v>
      </c>
      <c r="Q28" s="152">
        <v>119</v>
      </c>
      <c r="R28" s="162">
        <f>R8/Energy!P8</f>
        <v>0.319713351772693</v>
      </c>
      <c r="S28" s="152" t="s">
        <v>200</v>
      </c>
      <c r="T28" s="152">
        <v>138</v>
      </c>
      <c r="U28" s="162">
        <f>U8/Energy!S8</f>
        <v>0.33593749999999994</v>
      </c>
      <c r="V28" s="152">
        <v>143</v>
      </c>
      <c r="W28" s="162">
        <f>W8/Energy!U8</f>
        <v>0.38271604938271608</v>
      </c>
      <c r="X28" s="152" t="s">
        <v>191</v>
      </c>
      <c r="Y28" s="152">
        <v>132</v>
      </c>
      <c r="Z28" s="152">
        <v>0.33900000000000002</v>
      </c>
      <c r="AA28" s="152">
        <v>202</v>
      </c>
      <c r="AB28" s="152">
        <v>0.35859999999999997</v>
      </c>
      <c r="AC28" s="36" t="s">
        <v>16</v>
      </c>
      <c r="AD28" s="3">
        <v>135</v>
      </c>
      <c r="AE28" s="37">
        <f>AE8/Energy!AC8</f>
        <v>0.40132953270835686</v>
      </c>
      <c r="AF28" s="3">
        <v>192</v>
      </c>
      <c r="AG28" s="37">
        <f>AG8/Energy!AE8</f>
        <v>0.41307073836394481</v>
      </c>
      <c r="AH28" s="152" t="s">
        <v>207</v>
      </c>
      <c r="AI28" s="159">
        <v>164</v>
      </c>
      <c r="AJ28" s="167">
        <f>AJ8/Energy!AH8</f>
        <v>0.27411840115982011</v>
      </c>
      <c r="AK28" s="159">
        <v>160</v>
      </c>
      <c r="AL28" s="167">
        <f>AL8/Energy!AJ8</f>
        <v>0.30913356535727743</v>
      </c>
      <c r="AM28" s="152" t="s">
        <v>207</v>
      </c>
      <c r="AN28" s="152">
        <v>772</v>
      </c>
      <c r="AO28" s="162">
        <f>AO8/Energy!AM8</f>
        <v>0.32738036507153423</v>
      </c>
    </row>
    <row r="29" spans="1:45" x14ac:dyDescent="0.3">
      <c r="I29" s="152" t="s">
        <v>181</v>
      </c>
      <c r="J29" s="152">
        <v>221</v>
      </c>
      <c r="K29" s="152">
        <v>0.43</v>
      </c>
      <c r="L29" s="152">
        <v>259</v>
      </c>
      <c r="M29" s="152">
        <v>0.46</v>
      </c>
      <c r="N29" s="152"/>
      <c r="O29" s="152"/>
      <c r="P29" s="162"/>
      <c r="Q29" s="152"/>
      <c r="R29" s="162"/>
      <c r="S29" s="152"/>
      <c r="T29" s="152"/>
      <c r="U29" s="162"/>
      <c r="V29" s="152"/>
      <c r="W29" s="162"/>
      <c r="X29" s="152"/>
      <c r="Y29" s="152"/>
      <c r="Z29" s="152"/>
      <c r="AA29" s="152"/>
      <c r="AB29" s="152"/>
      <c r="AC29" s="36" t="s">
        <v>17</v>
      </c>
      <c r="AD29" s="3">
        <v>77</v>
      </c>
      <c r="AE29" s="37">
        <f>AE9/Energy!AC9</f>
        <v>0.40001684281443423</v>
      </c>
      <c r="AF29" s="3">
        <v>137</v>
      </c>
      <c r="AG29" s="37">
        <f>AG9/Energy!AE9</f>
        <v>0.42201883259040435</v>
      </c>
      <c r="AH29" s="152"/>
      <c r="AI29" s="159"/>
      <c r="AJ29" s="167"/>
      <c r="AK29" s="159"/>
      <c r="AL29" s="167"/>
      <c r="AM29" s="152"/>
      <c r="AN29" s="152"/>
      <c r="AO29" s="162"/>
    </row>
    <row r="30" spans="1:45" x14ac:dyDescent="0.3">
      <c r="I30" s="152"/>
      <c r="J30" s="152"/>
      <c r="K30" s="152"/>
      <c r="L30" s="152"/>
      <c r="M30" s="152"/>
      <c r="N30" s="152" t="s">
        <v>248</v>
      </c>
      <c r="O30" s="152">
        <v>350</v>
      </c>
      <c r="P30" s="162">
        <f>P10/Energy!N10</f>
        <v>0.34650908729764618</v>
      </c>
      <c r="Q30" s="152">
        <v>394</v>
      </c>
      <c r="R30" s="162">
        <f>R10/Energy!P10</f>
        <v>0.35981929311719374</v>
      </c>
      <c r="S30" s="152" t="s">
        <v>201</v>
      </c>
      <c r="T30" s="152">
        <v>136</v>
      </c>
      <c r="U30" s="162">
        <f>U10/Energy!S10</f>
        <v>0.36521739130434783</v>
      </c>
      <c r="V30" s="152">
        <v>169</v>
      </c>
      <c r="W30" s="162">
        <f>W10/Energy!U10</f>
        <v>0.40476190476190471</v>
      </c>
      <c r="X30" s="152" t="s">
        <v>192</v>
      </c>
      <c r="Y30" s="152">
        <v>183</v>
      </c>
      <c r="Z30" s="152">
        <v>0.35570000000000002</v>
      </c>
      <c r="AA30" s="152">
        <v>247</v>
      </c>
      <c r="AB30" s="152">
        <v>0.38390000000000002</v>
      </c>
      <c r="AC30" s="36" t="s">
        <v>18</v>
      </c>
      <c r="AD30" s="3">
        <v>85</v>
      </c>
      <c r="AE30" s="37">
        <f>AE10/Energy!AC10</f>
        <v>0.44170124722483756</v>
      </c>
      <c r="AF30" s="3">
        <v>158</v>
      </c>
      <c r="AG30" s="37">
        <f>AG10/Energy!AE10</f>
        <v>0.4362763810874189</v>
      </c>
      <c r="AH30" s="152"/>
      <c r="AI30" s="159"/>
      <c r="AJ30" s="167"/>
      <c r="AK30" s="159"/>
      <c r="AL30" s="167"/>
      <c r="AM30" s="152"/>
      <c r="AN30" s="152"/>
      <c r="AO30" s="162"/>
    </row>
    <row r="31" spans="1:45" x14ac:dyDescent="0.3">
      <c r="I31" s="152"/>
      <c r="J31" s="152"/>
      <c r="K31" s="152"/>
      <c r="L31" s="152"/>
      <c r="M31" s="152"/>
      <c r="N31" s="152"/>
      <c r="O31" s="152"/>
      <c r="P31" s="162"/>
      <c r="Q31" s="152"/>
      <c r="R31" s="162"/>
      <c r="S31" s="152"/>
      <c r="T31" s="152"/>
      <c r="U31" s="162"/>
      <c r="V31" s="152"/>
      <c r="W31" s="162"/>
      <c r="X31" s="152"/>
      <c r="Y31" s="152"/>
      <c r="Z31" s="152"/>
      <c r="AA31" s="152"/>
      <c r="AB31" s="152"/>
      <c r="AC31" s="36" t="s">
        <v>19</v>
      </c>
      <c r="AD31" s="3">
        <v>84</v>
      </c>
      <c r="AE31" s="37">
        <f>AE11/Energy!AC11</f>
        <v>0.40997392986292158</v>
      </c>
      <c r="AF31" s="3">
        <v>160</v>
      </c>
      <c r="AG31" s="37">
        <f>AG11/Energy!AE11</f>
        <v>0.44352659080513945</v>
      </c>
      <c r="AH31" s="152" t="s">
        <v>208</v>
      </c>
      <c r="AI31" s="159">
        <v>157</v>
      </c>
      <c r="AJ31" s="167">
        <f>AJ11/Energy!AH11</f>
        <v>0.30326947719895381</v>
      </c>
      <c r="AK31" s="159">
        <v>181</v>
      </c>
      <c r="AL31" s="167">
        <f>AL11/Energy!AJ11</f>
        <v>0.33953927671317563</v>
      </c>
      <c r="AM31" s="158" t="s">
        <v>208</v>
      </c>
      <c r="AN31" s="152">
        <v>692</v>
      </c>
      <c r="AO31" s="162">
        <f>AO11/Energy!AM11</f>
        <v>0.33798609322688644</v>
      </c>
    </row>
    <row r="32" spans="1:45" x14ac:dyDescent="0.3">
      <c r="I32" s="152"/>
      <c r="J32" s="152"/>
      <c r="K32" s="152"/>
      <c r="L32" s="152"/>
      <c r="M32" s="152"/>
      <c r="N32" s="152"/>
      <c r="O32" s="152"/>
      <c r="P32" s="162"/>
      <c r="Q32" s="152"/>
      <c r="R32" s="162"/>
      <c r="S32" s="152" t="s">
        <v>202</v>
      </c>
      <c r="T32" s="152">
        <v>179</v>
      </c>
      <c r="U32" s="162">
        <f>U12/Energy!S12</f>
        <v>0.39622641509433965</v>
      </c>
      <c r="V32" s="152">
        <v>256</v>
      </c>
      <c r="W32" s="162">
        <f>W12/Energy!U12</f>
        <v>0.41975308641975312</v>
      </c>
      <c r="X32" s="152"/>
      <c r="Y32" s="152"/>
      <c r="Z32" s="152"/>
      <c r="AA32" s="152"/>
      <c r="AB32" s="152"/>
      <c r="AC32" s="36" t="s">
        <v>20</v>
      </c>
      <c r="AD32" s="3">
        <v>69</v>
      </c>
      <c r="AE32" s="37">
        <f>AE12/Energy!AC12</f>
        <v>0.4360698629822588</v>
      </c>
      <c r="AF32" s="3">
        <v>167</v>
      </c>
      <c r="AG32" s="37">
        <f>AG12/Energy!AE12</f>
        <v>0.48613724752226822</v>
      </c>
      <c r="AH32" s="152"/>
      <c r="AI32" s="159"/>
      <c r="AJ32" s="167"/>
      <c r="AK32" s="159"/>
      <c r="AL32" s="167"/>
      <c r="AM32" s="158"/>
      <c r="AN32" s="152"/>
      <c r="AO32" s="162"/>
    </row>
    <row r="33" spans="1:45" x14ac:dyDescent="0.3">
      <c r="I33" s="152" t="s">
        <v>182</v>
      </c>
      <c r="J33" s="152">
        <v>308</v>
      </c>
      <c r="K33" s="152">
        <v>0.45</v>
      </c>
      <c r="L33" s="152">
        <v>317</v>
      </c>
      <c r="M33" s="152">
        <v>0.48</v>
      </c>
      <c r="N33" s="152"/>
      <c r="O33" s="152"/>
      <c r="P33" s="162"/>
      <c r="Q33" s="152"/>
      <c r="R33" s="162"/>
      <c r="S33" s="152"/>
      <c r="T33" s="152"/>
      <c r="U33" s="162"/>
      <c r="V33" s="152"/>
      <c r="W33" s="162"/>
      <c r="X33" s="152" t="s">
        <v>182</v>
      </c>
      <c r="Y33" s="152">
        <v>308</v>
      </c>
      <c r="Z33" s="152">
        <v>0.38150000000000001</v>
      </c>
      <c r="AA33" s="152">
        <v>358</v>
      </c>
      <c r="AB33" s="152">
        <v>0.41499999999999998</v>
      </c>
      <c r="AC33" s="36" t="s">
        <v>21</v>
      </c>
      <c r="AD33" s="3">
        <v>67</v>
      </c>
      <c r="AE33" s="37">
        <f>AE13/Energy!AC13</f>
        <v>0.45124265284398579</v>
      </c>
      <c r="AF33" s="3">
        <v>168</v>
      </c>
      <c r="AG33" s="37">
        <f>AG13/Energy!AE13</f>
        <v>0.48326299172009407</v>
      </c>
      <c r="AH33" s="152"/>
      <c r="AI33" s="159"/>
      <c r="AJ33" s="167"/>
      <c r="AK33" s="159"/>
      <c r="AL33" s="167"/>
      <c r="AM33" s="158"/>
      <c r="AN33" s="152"/>
      <c r="AO33" s="162"/>
    </row>
    <row r="34" spans="1:45" x14ac:dyDescent="0.3">
      <c r="I34" s="152"/>
      <c r="J34" s="152"/>
      <c r="K34" s="152"/>
      <c r="L34" s="152"/>
      <c r="M34" s="152"/>
      <c r="N34" s="152"/>
      <c r="O34" s="152"/>
      <c r="P34" s="162"/>
      <c r="Q34" s="152"/>
      <c r="R34" s="162"/>
      <c r="S34" s="152" t="s">
        <v>203</v>
      </c>
      <c r="T34" s="152">
        <v>192</v>
      </c>
      <c r="U34" s="162">
        <f>U14/Energy!S14</f>
        <v>0.41346153846153844</v>
      </c>
      <c r="V34" s="152">
        <v>193</v>
      </c>
      <c r="W34" s="162">
        <f>W14/Energy!U14</f>
        <v>0.44303797468354428</v>
      </c>
      <c r="X34" s="152"/>
      <c r="Y34" s="152"/>
      <c r="Z34" s="152"/>
      <c r="AA34" s="152"/>
      <c r="AB34" s="152"/>
      <c r="AC34" s="36" t="s">
        <v>22</v>
      </c>
      <c r="AD34" s="3">
        <v>73</v>
      </c>
      <c r="AE34" s="37">
        <f>AE14/Energy!AC14</f>
        <v>0.45101421822322951</v>
      </c>
      <c r="AF34" s="3">
        <v>136</v>
      </c>
      <c r="AG34" s="37">
        <f>AG14/Energy!AE14</f>
        <v>0.47780591523723065</v>
      </c>
      <c r="AH34" s="158" t="s">
        <v>209</v>
      </c>
      <c r="AI34" s="159">
        <v>149</v>
      </c>
      <c r="AJ34" s="167">
        <f>AJ14/Energy!AH14</f>
        <v>0.32808202482876347</v>
      </c>
      <c r="AK34" s="159">
        <v>200</v>
      </c>
      <c r="AL34" s="167">
        <f>AL14/Energy!AJ14</f>
        <v>0.36563250259723412</v>
      </c>
      <c r="AM34" s="152" t="s">
        <v>209</v>
      </c>
      <c r="AN34" s="152">
        <v>749</v>
      </c>
      <c r="AO34" s="162">
        <f>AO14/Energy!AM14</f>
        <v>0.34114858458621156</v>
      </c>
    </row>
    <row r="35" spans="1:45" x14ac:dyDescent="0.3">
      <c r="I35" s="152"/>
      <c r="J35" s="152"/>
      <c r="K35" s="152"/>
      <c r="L35" s="152"/>
      <c r="M35" s="152"/>
      <c r="N35" s="152"/>
      <c r="O35" s="152"/>
      <c r="P35" s="162"/>
      <c r="Q35" s="152"/>
      <c r="R35" s="162"/>
      <c r="S35" s="152"/>
      <c r="T35" s="152"/>
      <c r="U35" s="162"/>
      <c r="V35" s="152"/>
      <c r="W35" s="162"/>
      <c r="X35" s="152"/>
      <c r="Y35" s="152"/>
      <c r="Z35" s="152"/>
      <c r="AA35" s="152"/>
      <c r="AB35" s="152"/>
      <c r="AC35" s="36" t="s">
        <v>23</v>
      </c>
      <c r="AD35" s="3">
        <v>75</v>
      </c>
      <c r="AE35" s="37">
        <f>AE15/Energy!AC15</f>
        <v>0.42640286542725558</v>
      </c>
      <c r="AF35" s="3">
        <v>160</v>
      </c>
      <c r="AG35" s="37">
        <f>AG15/Energy!AE15</f>
        <v>0.48370235141755996</v>
      </c>
      <c r="AH35" s="158"/>
      <c r="AI35" s="159"/>
      <c r="AJ35" s="167"/>
      <c r="AK35" s="159"/>
      <c r="AL35" s="167"/>
      <c r="AM35" s="152"/>
      <c r="AN35" s="152"/>
      <c r="AO35" s="162"/>
    </row>
    <row r="36" spans="1:45" x14ac:dyDescent="0.3">
      <c r="I36" s="152"/>
      <c r="J36" s="152"/>
      <c r="K36" s="152"/>
      <c r="L36" s="152"/>
      <c r="M36" s="152"/>
      <c r="N36" s="152" t="s">
        <v>249</v>
      </c>
      <c r="O36" s="152">
        <v>151</v>
      </c>
      <c r="P36" s="162">
        <f>P16/Energy!N16</f>
        <v>0.37966257316653279</v>
      </c>
      <c r="Q36" s="152">
        <v>167</v>
      </c>
      <c r="R36" s="162">
        <f>R16/Energy!P16</f>
        <v>0.37322064056939502</v>
      </c>
      <c r="S36" s="152" t="s">
        <v>204</v>
      </c>
      <c r="T36" s="152">
        <v>217</v>
      </c>
      <c r="U36" s="162">
        <f>U16/Energy!S16</f>
        <v>0.43434343434343431</v>
      </c>
      <c r="V36" s="152">
        <v>164</v>
      </c>
      <c r="W36" s="162">
        <f>W16/Energy!U16</f>
        <v>0.45945945945945943</v>
      </c>
      <c r="X36" s="152"/>
      <c r="Y36" s="152"/>
      <c r="Z36" s="152"/>
      <c r="AA36" s="152"/>
      <c r="AB36" s="152"/>
      <c r="AC36" s="36" t="s">
        <v>24</v>
      </c>
      <c r="AD36" s="3">
        <v>85</v>
      </c>
      <c r="AE36" s="37">
        <f>AE16/Energy!AC16</f>
        <v>0.45654775859728786</v>
      </c>
      <c r="AF36" s="3">
        <v>187</v>
      </c>
      <c r="AG36" s="37">
        <f>AG16/Energy!AE16</f>
        <v>0.47154471544715443</v>
      </c>
      <c r="AH36" s="158"/>
      <c r="AI36" s="159"/>
      <c r="AJ36" s="167"/>
      <c r="AK36" s="159"/>
      <c r="AL36" s="167"/>
      <c r="AM36" s="152"/>
      <c r="AN36" s="152"/>
      <c r="AO36" s="162"/>
    </row>
    <row r="37" spans="1:45" x14ac:dyDescent="0.3">
      <c r="I37" s="152" t="s">
        <v>183</v>
      </c>
      <c r="J37" s="152">
        <v>204</v>
      </c>
      <c r="K37" s="152">
        <v>0.46</v>
      </c>
      <c r="L37" s="152">
        <v>247</v>
      </c>
      <c r="M37" s="152">
        <v>0.5</v>
      </c>
      <c r="N37" s="152"/>
      <c r="O37" s="152"/>
      <c r="P37" s="162"/>
      <c r="Q37" s="152"/>
      <c r="R37" s="162"/>
      <c r="S37" s="152"/>
      <c r="T37" s="152"/>
      <c r="U37" s="162"/>
      <c r="V37" s="152"/>
      <c r="W37" s="162"/>
      <c r="X37" s="152" t="s">
        <v>193</v>
      </c>
      <c r="Y37" s="152">
        <v>169</v>
      </c>
      <c r="Z37" s="152">
        <v>0.39460000000000001</v>
      </c>
      <c r="AA37" s="152">
        <v>198</v>
      </c>
      <c r="AB37" s="152">
        <v>0.42780000000000001</v>
      </c>
      <c r="AC37" s="36" t="s">
        <v>25</v>
      </c>
      <c r="AD37" s="3">
        <v>83</v>
      </c>
      <c r="AE37" s="37">
        <f>AE17/Energy!AC17</f>
        <v>0.46200046200046202</v>
      </c>
      <c r="AF37" s="3">
        <v>194</v>
      </c>
      <c r="AG37" s="37">
        <f>AG17/Energy!AE17</f>
        <v>0.47711441203600624</v>
      </c>
      <c r="AM37" s="152" t="s">
        <v>210</v>
      </c>
      <c r="AN37" s="152">
        <v>300</v>
      </c>
      <c r="AO37" s="162">
        <f>AO17/Energy!AM17</f>
        <v>0.33451776649746195</v>
      </c>
    </row>
    <row r="38" spans="1:45" x14ac:dyDescent="0.3">
      <c r="I38" s="152"/>
      <c r="J38" s="152"/>
      <c r="K38" s="152"/>
      <c r="L38" s="152"/>
      <c r="M38" s="152"/>
      <c r="N38" s="152"/>
      <c r="O38" s="152"/>
      <c r="P38" s="162"/>
      <c r="Q38" s="152"/>
      <c r="R38" s="162"/>
      <c r="S38" s="3"/>
      <c r="T38" s="3"/>
      <c r="U38" s="37"/>
      <c r="V38" s="3"/>
      <c r="W38" s="37"/>
      <c r="X38" s="152"/>
      <c r="Y38" s="152"/>
      <c r="Z38" s="152"/>
      <c r="AA38" s="152"/>
      <c r="AB38" s="152"/>
      <c r="AC38" s="36" t="s">
        <v>26</v>
      </c>
      <c r="AD38" s="3">
        <v>74</v>
      </c>
      <c r="AE38" s="37">
        <f>AE18/Energy!AC18</f>
        <v>0.4492481699743664</v>
      </c>
      <c r="AF38" s="3">
        <v>147</v>
      </c>
      <c r="AG38" s="37">
        <f>AG18/Energy!AE18</f>
        <v>0.48691637662080034</v>
      </c>
      <c r="AM38" s="152"/>
      <c r="AN38" s="152"/>
      <c r="AO38" s="162"/>
    </row>
    <row r="39" spans="1:45" x14ac:dyDescent="0.3">
      <c r="A39" s="53" t="s">
        <v>34</v>
      </c>
      <c r="B39" s="53"/>
      <c r="C39" s="16"/>
      <c r="D39" s="16"/>
      <c r="E39" s="16"/>
      <c r="F39" s="16"/>
      <c r="G39" s="16"/>
      <c r="H39" s="16"/>
      <c r="I39" s="56"/>
      <c r="J39" s="56"/>
      <c r="K39" s="56">
        <v>0.4</v>
      </c>
      <c r="L39" s="56"/>
      <c r="M39" s="56">
        <v>0.5</v>
      </c>
      <c r="N39" s="56"/>
      <c r="O39" s="59">
        <v>632</v>
      </c>
      <c r="P39" s="57">
        <f>P19/Energy!N19</f>
        <v>0.34505980500552819</v>
      </c>
      <c r="Q39" s="59">
        <v>680</v>
      </c>
      <c r="R39" s="57">
        <f>R19/Energy!P19</f>
        <v>0.35524362262113646</v>
      </c>
      <c r="S39" s="56"/>
      <c r="T39" s="56"/>
      <c r="U39" s="57"/>
      <c r="V39" s="56"/>
      <c r="W39" s="57"/>
      <c r="X39" s="56"/>
      <c r="Y39" s="56">
        <v>792</v>
      </c>
      <c r="Z39" s="57">
        <v>0.37130000000000002</v>
      </c>
      <c r="AA39" s="56">
        <v>1005</v>
      </c>
      <c r="AB39" s="57">
        <v>0.39860000000000001</v>
      </c>
      <c r="AC39" s="56"/>
      <c r="AD39" s="56">
        <f>SUM(AD28:AD38)</f>
        <v>907</v>
      </c>
      <c r="AE39" s="57">
        <f>(AD28*AE28+AD29*AE29+AD30*AE30+AD31*AE31+AD32*AE32+AD33*AE33+AD34*AE34+AD35*AE35+AD36*AE36+AD37*AE37+AD38*AE38)/SUM(AD28:AD38)</f>
        <v>0.43284067636550166</v>
      </c>
      <c r="AF39" s="56">
        <f>SUM(AF28:AF38)</f>
        <v>1806</v>
      </c>
      <c r="AG39" s="57">
        <f>(AF28*AG28+AF29*AG29+AF30*AG30+AF31*AG31+AF32*AG32+AF33*AG33+AF34*AG34+AF35*AG35+AF36*AG36+AF37*AG37+AF38*AG38)/SUM(AF28:AF38)</f>
        <v>0.4618410483402689</v>
      </c>
      <c r="AH39" s="16"/>
      <c r="AI39" s="16"/>
      <c r="AJ39" s="28"/>
      <c r="AK39" s="16"/>
      <c r="AL39" s="16"/>
      <c r="AM39" s="56"/>
      <c r="AN39" s="56">
        <v>1044</v>
      </c>
      <c r="AO39" s="57">
        <f>AO19/Energy!AM19</f>
        <v>0.31501527717154082</v>
      </c>
      <c r="AP39" s="16">
        <v>1469</v>
      </c>
      <c r="AQ39" s="28">
        <f>AQ19/Energy!AO19</f>
        <v>0.35509330070357908</v>
      </c>
      <c r="AR39" t="s">
        <v>213</v>
      </c>
      <c r="AS39" s="5"/>
    </row>
    <row r="40" spans="1:45" s="12" customFormat="1" x14ac:dyDescent="0.3">
      <c r="M40" s="8"/>
      <c r="P40" s="8"/>
      <c r="Q40" s="8"/>
      <c r="R40" s="8"/>
      <c r="U40" s="8"/>
      <c r="V40" s="43"/>
      <c r="W40" s="8"/>
      <c r="Z40" s="8"/>
      <c r="AA40" s="8"/>
      <c r="AB40" s="8"/>
      <c r="AJ40" s="8"/>
      <c r="AL40" s="8"/>
      <c r="AS40" s="8"/>
    </row>
    <row r="41" spans="1:45" x14ac:dyDescent="0.3">
      <c r="AR41" s="12"/>
      <c r="AS41" s="8"/>
    </row>
    <row r="42" spans="1:45" x14ac:dyDescent="0.3">
      <c r="A42" s="68" t="s">
        <v>136</v>
      </c>
      <c r="B42" s="3"/>
      <c r="C42" s="3"/>
      <c r="D42" s="152" t="s">
        <v>1</v>
      </c>
      <c r="E42" s="152"/>
      <c r="F42" s="152"/>
      <c r="G42" s="152"/>
      <c r="H42" s="152"/>
      <c r="I42" s="152" t="s">
        <v>2</v>
      </c>
      <c r="J42" s="152"/>
      <c r="K42" s="152"/>
      <c r="L42" s="152"/>
      <c r="M42" s="152"/>
      <c r="N42" s="152" t="s">
        <v>3</v>
      </c>
      <c r="O42" s="152"/>
      <c r="P42" s="152"/>
      <c r="Q42" s="152"/>
      <c r="R42" s="152"/>
      <c r="S42" s="152" t="s">
        <v>4</v>
      </c>
      <c r="T42" s="152"/>
      <c r="U42" s="152"/>
      <c r="V42" s="152"/>
      <c r="W42" s="152"/>
      <c r="X42" s="152" t="s">
        <v>5</v>
      </c>
      <c r="Y42" s="152"/>
      <c r="Z42" s="152"/>
      <c r="AA42" s="152"/>
      <c r="AB42" s="152"/>
      <c r="AC42" s="152" t="s">
        <v>6</v>
      </c>
      <c r="AD42" s="152"/>
      <c r="AE42" s="152"/>
      <c r="AF42" s="152"/>
      <c r="AG42" s="152"/>
      <c r="AH42" s="152" t="s">
        <v>7</v>
      </c>
      <c r="AI42" s="152"/>
      <c r="AJ42" s="152"/>
      <c r="AK42" s="152"/>
      <c r="AL42" s="152"/>
      <c r="AM42" s="152" t="s">
        <v>8</v>
      </c>
      <c r="AN42" s="152"/>
      <c r="AO42" s="152"/>
      <c r="AP42" s="152"/>
      <c r="AQ42" s="152"/>
    </row>
    <row r="43" spans="1:45" x14ac:dyDescent="0.3">
      <c r="A43" s="3"/>
      <c r="B43" s="3"/>
      <c r="C43" s="3"/>
      <c r="D43" s="3" t="s">
        <v>37</v>
      </c>
      <c r="E43" s="3" t="s">
        <v>11</v>
      </c>
      <c r="F43" s="3" t="s">
        <v>27</v>
      </c>
      <c r="G43" s="3" t="s">
        <v>11</v>
      </c>
      <c r="H43" s="3" t="s">
        <v>28</v>
      </c>
      <c r="I43" s="3" t="s">
        <v>37</v>
      </c>
      <c r="J43" s="3" t="s">
        <v>11</v>
      </c>
      <c r="K43" s="3" t="s">
        <v>27</v>
      </c>
      <c r="L43" s="3" t="s">
        <v>11</v>
      </c>
      <c r="M43" s="3" t="s">
        <v>28</v>
      </c>
      <c r="N43" s="3" t="s">
        <v>37</v>
      </c>
      <c r="O43" s="3" t="s">
        <v>11</v>
      </c>
      <c r="P43" s="3" t="s">
        <v>27</v>
      </c>
      <c r="Q43" s="3" t="s">
        <v>11</v>
      </c>
      <c r="R43" s="3" t="s">
        <v>28</v>
      </c>
      <c r="S43" s="3" t="s">
        <v>37</v>
      </c>
      <c r="T43" s="3" t="s">
        <v>11</v>
      </c>
      <c r="U43" s="3" t="s">
        <v>27</v>
      </c>
      <c r="V43" s="3" t="s">
        <v>11</v>
      </c>
      <c r="W43" s="3" t="s">
        <v>28</v>
      </c>
      <c r="X43" s="3" t="s">
        <v>37</v>
      </c>
      <c r="Y43" s="3" t="s">
        <v>11</v>
      </c>
      <c r="Z43" s="3" t="s">
        <v>27</v>
      </c>
      <c r="AA43" s="3" t="s">
        <v>11</v>
      </c>
      <c r="AB43" s="3" t="s">
        <v>28</v>
      </c>
      <c r="AC43" s="3" t="s">
        <v>37</v>
      </c>
      <c r="AD43" s="3" t="s">
        <v>11</v>
      </c>
      <c r="AE43" s="3" t="s">
        <v>27</v>
      </c>
      <c r="AF43" s="3" t="s">
        <v>11</v>
      </c>
      <c r="AG43" s="3" t="s">
        <v>28</v>
      </c>
      <c r="AH43" s="3" t="s">
        <v>37</v>
      </c>
      <c r="AI43" s="3" t="s">
        <v>11</v>
      </c>
      <c r="AJ43" s="3" t="s">
        <v>27</v>
      </c>
      <c r="AK43" s="3" t="s">
        <v>11</v>
      </c>
      <c r="AL43" s="3" t="s">
        <v>28</v>
      </c>
      <c r="AM43" s="55" t="s">
        <v>37</v>
      </c>
      <c r="AN43" s="55" t="s">
        <v>11</v>
      </c>
      <c r="AO43" s="55" t="s">
        <v>27</v>
      </c>
      <c r="AP43" s="55" t="s">
        <v>11</v>
      </c>
      <c r="AQ43" s="3" t="s">
        <v>28</v>
      </c>
    </row>
    <row r="44" spans="1:45" x14ac:dyDescent="0.3">
      <c r="AC44" s="36" t="s">
        <v>12</v>
      </c>
      <c r="AD44" s="3">
        <v>277</v>
      </c>
      <c r="AE44" s="37">
        <f>AE3/Energy!AC23*1000</f>
        <v>1.7445917655268668</v>
      </c>
      <c r="AF44" s="3">
        <v>302</v>
      </c>
      <c r="AG44" s="37">
        <f>AG3/Energy!AE23*1000</f>
        <v>1.7092746730083233</v>
      </c>
      <c r="AM44" s="3"/>
      <c r="AN44" s="3" t="s">
        <v>212</v>
      </c>
      <c r="AO44" s="3" t="s">
        <v>211</v>
      </c>
      <c r="AP44" s="3" t="s">
        <v>217</v>
      </c>
    </row>
    <row r="45" spans="1:45" x14ac:dyDescent="0.3">
      <c r="AC45" s="36" t="s">
        <v>13</v>
      </c>
      <c r="AD45" s="3">
        <v>168</v>
      </c>
      <c r="AE45" s="37">
        <f>AE4/Energy!AC24*1000</f>
        <v>1.6390755613833796</v>
      </c>
      <c r="AF45" s="3">
        <v>179</v>
      </c>
      <c r="AG45" s="37">
        <f>AG4/Energy!AE24*1000</f>
        <v>1.6744186046511629</v>
      </c>
      <c r="AM45" s="39" t="s">
        <v>214</v>
      </c>
      <c r="AN45" s="3">
        <v>1503</v>
      </c>
      <c r="AO45" s="37">
        <f>AO4/Energy!AM24*1000</f>
        <v>1.2321175464320626</v>
      </c>
      <c r="AP45" s="162">
        <f>AP4/Energy!AN24*1000</f>
        <v>1.1520898555500632</v>
      </c>
      <c r="AQ45" s="5"/>
      <c r="AR45" s="5"/>
    </row>
    <row r="46" spans="1:45" x14ac:dyDescent="0.3">
      <c r="AC46" s="36" t="s">
        <v>14</v>
      </c>
      <c r="AD46" s="3">
        <v>93</v>
      </c>
      <c r="AE46" s="37">
        <f>AE5/Energy!AC25*1000</f>
        <v>1.5553660127439668</v>
      </c>
      <c r="AF46" s="3">
        <v>89</v>
      </c>
      <c r="AG46" s="37">
        <f>AG5/Energy!AE25*1000</f>
        <v>1.6232752700255977</v>
      </c>
      <c r="AM46" s="40" t="s">
        <v>215</v>
      </c>
      <c r="AN46" s="3">
        <v>1620</v>
      </c>
      <c r="AO46" s="37">
        <f>AO5/Energy!AM25*1000</f>
        <v>1.1692981978548485</v>
      </c>
      <c r="AP46" s="162"/>
      <c r="AQ46" s="5"/>
      <c r="AR46" s="5"/>
    </row>
    <row r="47" spans="1:45" x14ac:dyDescent="0.3">
      <c r="AC47" s="36" t="s">
        <v>15</v>
      </c>
      <c r="AD47" s="3">
        <v>80</v>
      </c>
      <c r="AE47" s="37">
        <f>AE6/Energy!AC26*1000</f>
        <v>1.6949908559703821</v>
      </c>
      <c r="AF47" s="3">
        <v>117</v>
      </c>
      <c r="AG47" s="37">
        <f>AG6/Energy!AE26*1000</f>
        <v>1.7214996174445296</v>
      </c>
      <c r="AM47" s="3" t="s">
        <v>216</v>
      </c>
      <c r="AN47" s="3">
        <v>1500</v>
      </c>
      <c r="AO47" s="37">
        <f>AO6/Energy!AM26*1000</f>
        <v>1.068829862159171</v>
      </c>
      <c r="AP47" s="162"/>
      <c r="AQ47" s="8"/>
      <c r="AR47" s="8"/>
    </row>
    <row r="48" spans="1:45" x14ac:dyDescent="0.3">
      <c r="R48" s="5"/>
      <c r="AC48" s="36"/>
      <c r="AD48" s="3"/>
      <c r="AE48" s="37"/>
      <c r="AF48" s="3"/>
      <c r="AG48" s="37"/>
      <c r="AM48" s="3"/>
      <c r="AN48" s="3" t="s">
        <v>212</v>
      </c>
      <c r="AO48" s="3" t="s">
        <v>211</v>
      </c>
    </row>
    <row r="49" spans="1:45" x14ac:dyDescent="0.3">
      <c r="I49" s="3" t="s">
        <v>16</v>
      </c>
      <c r="J49" s="3">
        <v>47</v>
      </c>
      <c r="K49" s="37">
        <f>K8/Energy!I28*1000</f>
        <v>1.6519400691509796</v>
      </c>
      <c r="L49" s="3">
        <v>52</v>
      </c>
      <c r="M49" s="37">
        <f>M8/Energy!K28*1000</f>
        <v>1.9796040791841629</v>
      </c>
      <c r="N49" s="152" t="s">
        <v>191</v>
      </c>
      <c r="O49" s="152">
        <v>131</v>
      </c>
      <c r="P49" s="162">
        <f>P8/Energy!N28*1000</f>
        <v>1.3013282732447817</v>
      </c>
      <c r="Q49" s="152">
        <v>119</v>
      </c>
      <c r="R49" s="162">
        <f>R8/Energy!P28*1000</f>
        <v>1.341952506596306</v>
      </c>
      <c r="X49" s="152" t="s">
        <v>191</v>
      </c>
      <c r="Y49" s="152">
        <v>132</v>
      </c>
      <c r="Z49" s="162">
        <f>Z8/Energy!X28*1000</f>
        <v>1.3975957257346392</v>
      </c>
      <c r="AA49" s="152">
        <v>202</v>
      </c>
      <c r="AB49" s="182">
        <f>AB8/Energy!Z28*1000</f>
        <v>1.4617921935129192</v>
      </c>
      <c r="AC49" s="36" t="s">
        <v>16</v>
      </c>
      <c r="AD49" s="3">
        <v>135</v>
      </c>
      <c r="AE49" s="37">
        <f>AE8/Energy!AC28*1000</f>
        <v>1.6766981943250214</v>
      </c>
      <c r="AF49" s="3">
        <v>192</v>
      </c>
      <c r="AG49" s="37">
        <f>AG8/Energy!AE28*1000</f>
        <v>1.7232890201870998</v>
      </c>
      <c r="AH49" s="152" t="s">
        <v>207</v>
      </c>
      <c r="AI49" s="159">
        <v>164</v>
      </c>
      <c r="AJ49" s="167">
        <f>AJ8/Energy!AH28*1000</f>
        <v>1.1469113904526875</v>
      </c>
      <c r="AK49" s="159">
        <v>160</v>
      </c>
      <c r="AL49" s="167">
        <f>AL8/Energy!AJ28*1000</f>
        <v>1.2934148374548486</v>
      </c>
      <c r="AM49" s="154" t="s">
        <v>207</v>
      </c>
      <c r="AN49" s="154">
        <v>772</v>
      </c>
      <c r="AO49" s="216">
        <f>AO8/Energy!AM28*1000</f>
        <v>1.3710743801652892</v>
      </c>
    </row>
    <row r="50" spans="1:45" x14ac:dyDescent="0.3">
      <c r="I50" s="152" t="s">
        <v>181</v>
      </c>
      <c r="J50" s="152">
        <v>221</v>
      </c>
      <c r="K50" s="162">
        <f>K9/Energy!I29*1000</f>
        <v>1.70195101701951</v>
      </c>
      <c r="L50" s="152">
        <v>259</v>
      </c>
      <c r="M50" s="162">
        <f>M9/Energy!K29*1000</f>
        <v>1.8418201516793067</v>
      </c>
      <c r="N50" s="152"/>
      <c r="O50" s="152"/>
      <c r="P50" s="162"/>
      <c r="Q50" s="152"/>
      <c r="R50" s="162"/>
      <c r="X50" s="152"/>
      <c r="Y50" s="152"/>
      <c r="Z50" s="162"/>
      <c r="AA50" s="152"/>
      <c r="AB50" s="182"/>
      <c r="AC50" s="36" t="s">
        <v>17</v>
      </c>
      <c r="AD50" s="3">
        <v>77</v>
      </c>
      <c r="AE50" s="37">
        <f>AE9/Energy!AC29*1000</f>
        <v>1.6687892494839929</v>
      </c>
      <c r="AF50" s="3">
        <v>137</v>
      </c>
      <c r="AG50" s="37">
        <f>AG9/Energy!AE29*1000</f>
        <v>1.7602728422905549</v>
      </c>
      <c r="AH50" s="152"/>
      <c r="AI50" s="159"/>
      <c r="AJ50" s="167"/>
      <c r="AK50" s="159"/>
      <c r="AL50" s="167"/>
      <c r="AM50" s="152"/>
      <c r="AN50" s="152"/>
      <c r="AO50" s="162"/>
    </row>
    <row r="51" spans="1:45" x14ac:dyDescent="0.3">
      <c r="I51" s="152"/>
      <c r="J51" s="152"/>
      <c r="K51" s="162"/>
      <c r="L51" s="152"/>
      <c r="M51" s="162"/>
      <c r="N51" s="152" t="s">
        <v>248</v>
      </c>
      <c r="O51" s="152">
        <v>350</v>
      </c>
      <c r="P51" s="162">
        <f>P10/Energy!N30*1000</f>
        <v>1.4525395503746878</v>
      </c>
      <c r="Q51" s="152">
        <v>394</v>
      </c>
      <c r="R51" s="162">
        <f>R10/Energy!P30*1000</f>
        <v>1.5086350974930363</v>
      </c>
      <c r="X51" s="152" t="s">
        <v>192</v>
      </c>
      <c r="Y51" s="152">
        <v>183</v>
      </c>
      <c r="Z51" s="162">
        <f>Z10/Energy!X30*1000</f>
        <v>1.4652155356380707</v>
      </c>
      <c r="AA51" s="152">
        <v>247</v>
      </c>
      <c r="AB51" s="182">
        <f>AB10/Energy!Z30*1000</f>
        <v>1.5741758241758244</v>
      </c>
      <c r="AC51" s="36" t="s">
        <v>18</v>
      </c>
      <c r="AD51" s="3">
        <v>85</v>
      </c>
      <c r="AE51" s="37">
        <f>AE10/Energy!AC30*1000</f>
        <v>1.8461837438662974</v>
      </c>
      <c r="AF51" s="3">
        <v>158</v>
      </c>
      <c r="AG51" s="37">
        <f>AG10/Energy!AE30*1000</f>
        <v>1.8161180476730987</v>
      </c>
      <c r="AH51" s="152"/>
      <c r="AI51" s="159"/>
      <c r="AJ51" s="167"/>
      <c r="AK51" s="159"/>
      <c r="AL51" s="167"/>
      <c r="AM51" s="152"/>
      <c r="AN51" s="152"/>
      <c r="AO51" s="162"/>
    </row>
    <row r="52" spans="1:45" x14ac:dyDescent="0.3">
      <c r="I52" s="152"/>
      <c r="J52" s="152"/>
      <c r="K52" s="162"/>
      <c r="L52" s="152"/>
      <c r="M52" s="162"/>
      <c r="N52" s="152"/>
      <c r="O52" s="152"/>
      <c r="P52" s="162"/>
      <c r="Q52" s="152"/>
      <c r="R52" s="162"/>
      <c r="X52" s="152"/>
      <c r="Y52" s="152"/>
      <c r="Z52" s="162"/>
      <c r="AA52" s="152"/>
      <c r="AB52" s="182"/>
      <c r="AC52" s="36" t="s">
        <v>19</v>
      </c>
      <c r="AD52" s="3">
        <v>84</v>
      </c>
      <c r="AE52" s="37">
        <f>AE11/Energy!AC31*1000</f>
        <v>1.7111267111267112</v>
      </c>
      <c r="AF52" s="3">
        <v>160</v>
      </c>
      <c r="AG52" s="37">
        <f>AG11/Energy!AE31*1000</f>
        <v>1.8493902791423453</v>
      </c>
      <c r="AH52" s="152" t="s">
        <v>208</v>
      </c>
      <c r="AI52" s="159">
        <v>157</v>
      </c>
      <c r="AJ52" s="167">
        <f>AJ11/Energy!AH31*1000</f>
        <v>1.2688794926004228</v>
      </c>
      <c r="AK52" s="159">
        <v>181</v>
      </c>
      <c r="AL52" s="167">
        <f>AL11/Energy!AJ31*1000</f>
        <v>1.420632333767927</v>
      </c>
      <c r="AM52" s="158" t="s">
        <v>208</v>
      </c>
      <c r="AN52" s="152">
        <v>692</v>
      </c>
      <c r="AO52" s="162">
        <f>AO11/Energy!AM31*1000</f>
        <v>1.4149865229110512</v>
      </c>
    </row>
    <row r="53" spans="1:45" x14ac:dyDescent="0.3">
      <c r="I53" s="152"/>
      <c r="J53" s="152"/>
      <c r="K53" s="162"/>
      <c r="L53" s="152"/>
      <c r="M53" s="162"/>
      <c r="N53" s="152"/>
      <c r="O53" s="152"/>
      <c r="P53" s="162"/>
      <c r="Q53" s="152"/>
      <c r="R53" s="162"/>
      <c r="X53" s="152"/>
      <c r="Y53" s="152"/>
      <c r="Z53" s="162"/>
      <c r="AA53" s="152"/>
      <c r="AB53" s="182"/>
      <c r="AC53" s="36" t="s">
        <v>20</v>
      </c>
      <c r="AD53" s="3">
        <v>69</v>
      </c>
      <c r="AE53" s="37">
        <f>AE12/Energy!AC32*1000</f>
        <v>1.8221923851539272</v>
      </c>
      <c r="AF53" s="3">
        <v>167</v>
      </c>
      <c r="AG53" s="37">
        <f>AG12/Energy!AE32*1000</f>
        <v>2.0279994766452965</v>
      </c>
      <c r="AH53" s="152"/>
      <c r="AI53" s="159"/>
      <c r="AJ53" s="167"/>
      <c r="AK53" s="159"/>
      <c r="AL53" s="167"/>
      <c r="AM53" s="158"/>
      <c r="AN53" s="152"/>
      <c r="AO53" s="162"/>
    </row>
    <row r="54" spans="1:45" x14ac:dyDescent="0.3">
      <c r="I54" s="152" t="s">
        <v>182</v>
      </c>
      <c r="J54" s="152">
        <v>308</v>
      </c>
      <c r="K54" s="162">
        <f>K13/Energy!I33*1000</f>
        <v>1.7922794117647058</v>
      </c>
      <c r="L54" s="152">
        <v>317</v>
      </c>
      <c r="M54" s="162">
        <f>M13/Energy!K33*1000</f>
        <v>1.9640852974186309</v>
      </c>
      <c r="N54" s="152"/>
      <c r="O54" s="152"/>
      <c r="P54" s="162"/>
      <c r="Q54" s="152"/>
      <c r="R54" s="162"/>
      <c r="X54" s="152" t="s">
        <v>182</v>
      </c>
      <c r="Y54" s="152">
        <v>308</v>
      </c>
      <c r="Z54" s="162">
        <f>Z13/Energy!X33*1000</f>
        <v>1.5629991126885538</v>
      </c>
      <c r="AA54" s="152">
        <v>358</v>
      </c>
      <c r="AB54" s="182">
        <f>AB13/Energy!Z33*1000</f>
        <v>1.692877492877493</v>
      </c>
      <c r="AC54" s="36" t="s">
        <v>21</v>
      </c>
      <c r="AD54" s="3">
        <v>67</v>
      </c>
      <c r="AE54" s="37">
        <f>AE13/Energy!AC33*1000</f>
        <v>1.886153697344876</v>
      </c>
      <c r="AF54" s="3">
        <v>168</v>
      </c>
      <c r="AG54" s="37">
        <f>AG13/Energy!AE33*1000</f>
        <v>2.0155872077398551</v>
      </c>
      <c r="AH54" s="152"/>
      <c r="AI54" s="159"/>
      <c r="AJ54" s="167"/>
      <c r="AK54" s="159"/>
      <c r="AL54" s="167"/>
      <c r="AM54" s="158"/>
      <c r="AN54" s="152"/>
      <c r="AO54" s="162"/>
    </row>
    <row r="55" spans="1:45" x14ac:dyDescent="0.3">
      <c r="I55" s="152"/>
      <c r="J55" s="152"/>
      <c r="K55" s="162"/>
      <c r="L55" s="152"/>
      <c r="M55" s="162"/>
      <c r="N55" s="152"/>
      <c r="O55" s="152"/>
      <c r="P55" s="162"/>
      <c r="Q55" s="152"/>
      <c r="R55" s="162"/>
      <c r="X55" s="152"/>
      <c r="Y55" s="152"/>
      <c r="Z55" s="162"/>
      <c r="AA55" s="152"/>
      <c r="AB55" s="182"/>
      <c r="AC55" s="36" t="s">
        <v>22</v>
      </c>
      <c r="AD55" s="3">
        <v>73</v>
      </c>
      <c r="AE55" s="37">
        <f>AE14/Energy!AC34*1000</f>
        <v>1.8825301204819276</v>
      </c>
      <c r="AF55" s="3">
        <v>136</v>
      </c>
      <c r="AG55" s="37">
        <f>AG14/Energy!AE34*1000</f>
        <v>1.9936204146730461</v>
      </c>
      <c r="AH55" s="158" t="s">
        <v>209</v>
      </c>
      <c r="AI55" s="159">
        <v>149</v>
      </c>
      <c r="AJ55" s="167">
        <f>AJ14/Energy!AH34*1000</f>
        <v>1.3726951918835466</v>
      </c>
      <c r="AK55" s="159">
        <v>200</v>
      </c>
      <c r="AL55" s="167">
        <f>AL14/Energy!AJ34*1000</f>
        <v>1.5298063908668278</v>
      </c>
      <c r="AM55" s="152" t="s">
        <v>209</v>
      </c>
      <c r="AN55" s="152">
        <v>749</v>
      </c>
      <c r="AO55" s="162">
        <f>AO14/Energy!AM34*1000</f>
        <v>1.4286443562110041</v>
      </c>
    </row>
    <row r="56" spans="1:45" x14ac:dyDescent="0.3">
      <c r="I56" s="152"/>
      <c r="J56" s="152"/>
      <c r="K56" s="162"/>
      <c r="L56" s="152"/>
      <c r="M56" s="162"/>
      <c r="N56" s="152"/>
      <c r="O56" s="152"/>
      <c r="P56" s="162"/>
      <c r="Q56" s="152"/>
      <c r="R56" s="162"/>
      <c r="X56" s="152"/>
      <c r="Y56" s="152"/>
      <c r="Z56" s="162"/>
      <c r="AA56" s="152"/>
      <c r="AB56" s="182"/>
      <c r="AC56" s="36" t="s">
        <v>23</v>
      </c>
      <c r="AD56" s="3">
        <v>75</v>
      </c>
      <c r="AE56" s="37">
        <f>AE15/Energy!AC35*1000</f>
        <v>1.7808985905459727</v>
      </c>
      <c r="AF56" s="3">
        <v>160</v>
      </c>
      <c r="AG56" s="37">
        <f>AG15/Energy!AE35*1000</f>
        <v>2.0163913100039026</v>
      </c>
      <c r="AH56" s="158"/>
      <c r="AI56" s="159"/>
      <c r="AJ56" s="167"/>
      <c r="AK56" s="159"/>
      <c r="AL56" s="167"/>
      <c r="AM56" s="152"/>
      <c r="AN56" s="152"/>
      <c r="AO56" s="162"/>
    </row>
    <row r="57" spans="1:45" x14ac:dyDescent="0.3">
      <c r="I57" s="152"/>
      <c r="J57" s="152"/>
      <c r="K57" s="162"/>
      <c r="L57" s="152"/>
      <c r="M57" s="162"/>
      <c r="N57" s="152" t="s">
        <v>249</v>
      </c>
      <c r="O57" s="152">
        <v>151</v>
      </c>
      <c r="P57" s="162">
        <f>P16/Energy!N36*1000</f>
        <v>1.5896203748197981</v>
      </c>
      <c r="Q57" s="152">
        <v>167</v>
      </c>
      <c r="R57" s="162">
        <f>R16/Energy!P36*1000</f>
        <v>1.5633540372670809</v>
      </c>
      <c r="X57" s="152"/>
      <c r="Y57" s="152"/>
      <c r="Z57" s="162"/>
      <c r="AA57" s="152"/>
      <c r="AB57" s="182"/>
      <c r="AC57" s="36" t="s">
        <v>24</v>
      </c>
      <c r="AD57" s="3">
        <v>85</v>
      </c>
      <c r="AE57" s="37">
        <f>AE16/Energy!AC36*1000</f>
        <v>1.9059393190130327</v>
      </c>
      <c r="AF57" s="3">
        <v>187</v>
      </c>
      <c r="AG57" s="37">
        <f>AG16/Energy!AE36*1000</f>
        <v>1.9673020826266874</v>
      </c>
      <c r="AH57" s="158"/>
      <c r="AI57" s="159"/>
      <c r="AJ57" s="167"/>
      <c r="AK57" s="159"/>
      <c r="AL57" s="167"/>
      <c r="AM57" s="168"/>
      <c r="AN57" s="168"/>
      <c r="AO57" s="169"/>
    </row>
    <row r="58" spans="1:45" x14ac:dyDescent="0.3">
      <c r="I58" s="152" t="s">
        <v>183</v>
      </c>
      <c r="J58" s="152">
        <v>204</v>
      </c>
      <c r="K58" s="162">
        <f>K17/Energy!I37*1000</f>
        <v>1.8363064008394543</v>
      </c>
      <c r="L58" s="152">
        <v>247</v>
      </c>
      <c r="M58" s="162">
        <f>M17/Energy!K37*1000</f>
        <v>2.0176544766708702</v>
      </c>
      <c r="N58" s="152"/>
      <c r="O58" s="152"/>
      <c r="P58" s="162"/>
      <c r="Q58" s="152"/>
      <c r="R58" s="162"/>
      <c r="X58" s="152" t="s">
        <v>193</v>
      </c>
      <c r="Y58" s="152">
        <v>169</v>
      </c>
      <c r="Z58" s="162">
        <f>Z17/Energy!X37*1000</f>
        <v>1.6284205472875659</v>
      </c>
      <c r="AA58" s="152">
        <v>198</v>
      </c>
      <c r="AB58" s="182">
        <f>AB17/Energy!Z37*1000</f>
        <v>1.7692307692307692</v>
      </c>
      <c r="AC58" s="36" t="s">
        <v>25</v>
      </c>
      <c r="AD58" s="3">
        <v>83</v>
      </c>
      <c r="AE58" s="37">
        <f>AE17/Energy!AC37*1000</f>
        <v>1.9300879262277504</v>
      </c>
      <c r="AF58" s="3">
        <v>194</v>
      </c>
      <c r="AG58" s="37">
        <f>AG17/Energy!AE37*1000</f>
        <v>1.9882033269269002</v>
      </c>
      <c r="AM58" s="152" t="s">
        <v>210</v>
      </c>
      <c r="AN58" s="152">
        <v>300</v>
      </c>
      <c r="AO58" s="162">
        <f>AO17/Energy!AM37*1000</f>
        <v>1.4003750000000001</v>
      </c>
    </row>
    <row r="59" spans="1:45" x14ac:dyDescent="0.3">
      <c r="I59" s="152"/>
      <c r="J59" s="152"/>
      <c r="K59" s="162"/>
      <c r="L59" s="152"/>
      <c r="M59" s="162"/>
      <c r="N59" s="152"/>
      <c r="O59" s="152"/>
      <c r="P59" s="162"/>
      <c r="Q59" s="152"/>
      <c r="R59" s="162"/>
      <c r="X59" s="152"/>
      <c r="Y59" s="152"/>
      <c r="Z59" s="162"/>
      <c r="AA59" s="152"/>
      <c r="AB59" s="182"/>
      <c r="AC59" s="36" t="s">
        <v>26</v>
      </c>
      <c r="AD59" s="3">
        <v>74</v>
      </c>
      <c r="AE59" s="37">
        <f>AE18/Energy!AC38*1000</f>
        <v>1.8741042883915775</v>
      </c>
      <c r="AF59" s="3">
        <v>147</v>
      </c>
      <c r="AG59" s="37">
        <f>AG18/Energy!AE38*1000</f>
        <v>2.0294648226097416</v>
      </c>
      <c r="AM59" s="152"/>
      <c r="AN59" s="152"/>
      <c r="AO59" s="162"/>
    </row>
    <row r="60" spans="1:45" x14ac:dyDescent="0.3">
      <c r="A60" s="53" t="s">
        <v>34</v>
      </c>
      <c r="B60" s="53"/>
      <c r="C60" s="16"/>
      <c r="D60" s="16"/>
      <c r="E60" s="16"/>
      <c r="F60" s="16"/>
      <c r="G60" s="16"/>
      <c r="H60" s="51"/>
      <c r="I60" s="16"/>
      <c r="J60" s="16">
        <v>780</v>
      </c>
      <c r="K60" s="28">
        <f>(J49*K49+J50*K50+J54*K54+J58*K58)/SUM(J49:J59)</f>
        <v>1.7697447725720332</v>
      </c>
      <c r="L60" s="16">
        <v>875</v>
      </c>
      <c r="M60" s="28">
        <f>(L49*M49+L50*M50+L54*M54+L58*M58)/SUM(L49:L59)</f>
        <v>1.9439388873393462</v>
      </c>
      <c r="N60" s="16"/>
      <c r="O60" s="27">
        <v>632</v>
      </c>
      <c r="P60" s="28">
        <f>P19/Energy!N39*1000</f>
        <v>1.4460825610783488</v>
      </c>
      <c r="Q60" s="27">
        <v>680</v>
      </c>
      <c r="R60" s="28">
        <f>R19/Energy!P39*1000</f>
        <v>1.4895302773061687</v>
      </c>
      <c r="S60" s="64"/>
      <c r="T60" s="16"/>
      <c r="U60" s="16"/>
      <c r="V60" s="16"/>
      <c r="W60" s="16"/>
      <c r="X60" s="16"/>
      <c r="Y60" s="16">
        <v>792</v>
      </c>
      <c r="Z60" s="16"/>
      <c r="AA60" s="16">
        <v>1005</v>
      </c>
      <c r="AB60" s="16"/>
      <c r="AC60" s="16"/>
      <c r="AD60" s="16">
        <f>SUM(AD49:AD59)</f>
        <v>907</v>
      </c>
      <c r="AE60" s="28">
        <f>(AD49*AE49+AD50*AE50+AD51*AE51+AD52*AE52+AD53*AE53+AD54*AE54+AD55*AE55+AD56*AE56+AD57*AE57+AD58*AE58+AD59*AE59)/SUM(AD49:AD59)</f>
        <v>1.807599573456746</v>
      </c>
      <c r="AF60" s="16">
        <f>SUM(AF49:AF59)</f>
        <v>1806</v>
      </c>
      <c r="AG60" s="28">
        <f>(AF49*AG49+AF50*AG50+AF51*AG51+AF52*AG52+AF53*AG53+AF54*AG54+AF55*AG55+AF56*AG56+AF57*AG57+AF58*AG58+AF59*AG59)/SUM(AF49:AF59)</f>
        <v>1.9257230236764753</v>
      </c>
      <c r="AH60" s="16"/>
      <c r="AI60" s="16"/>
      <c r="AJ60" s="28"/>
      <c r="AK60" s="16"/>
      <c r="AL60" s="16"/>
      <c r="AM60" s="56"/>
      <c r="AN60" s="56">
        <v>1044</v>
      </c>
      <c r="AO60" s="57">
        <f>AO19/Energy!AM39*1000</f>
        <v>1.3193784277879341</v>
      </c>
      <c r="AP60" s="16">
        <v>1469</v>
      </c>
      <c r="AQ60" s="28">
        <f>AQ19/Energy!AO39*1000</f>
        <v>1.4872517616912238</v>
      </c>
      <c r="AR60" t="s">
        <v>213</v>
      </c>
      <c r="AS60" s="5"/>
    </row>
    <row r="61" spans="1:45" s="12" customFormat="1" x14ac:dyDescent="0.3">
      <c r="P61" s="8"/>
      <c r="Q61" s="8"/>
      <c r="R61" s="8"/>
      <c r="Z61" s="8"/>
      <c r="AB61" s="8"/>
      <c r="AJ61" s="8"/>
      <c r="AL61" s="8"/>
      <c r="AS61" s="8"/>
    </row>
    <row r="62" spans="1:45" x14ac:dyDescent="0.3">
      <c r="AR62" s="12"/>
      <c r="AS62" s="8"/>
    </row>
    <row r="64" spans="1:45" x14ac:dyDescent="0.3">
      <c r="A64" s="68" t="s">
        <v>239</v>
      </c>
      <c r="B64" s="3"/>
      <c r="C64" s="3"/>
      <c r="D64" s="152" t="s">
        <v>1</v>
      </c>
      <c r="E64" s="152"/>
      <c r="F64" s="152"/>
      <c r="G64" s="152"/>
      <c r="H64" s="152"/>
      <c r="I64" s="152" t="s">
        <v>2</v>
      </c>
      <c r="J64" s="152"/>
      <c r="K64" s="152"/>
      <c r="L64" s="152"/>
      <c r="M64" s="152"/>
      <c r="N64" s="152" t="s">
        <v>3</v>
      </c>
      <c r="O64" s="152"/>
      <c r="P64" s="152"/>
      <c r="Q64" s="152"/>
      <c r="R64" s="152"/>
      <c r="S64" s="152" t="s">
        <v>4</v>
      </c>
      <c r="T64" s="152"/>
      <c r="U64" s="152"/>
      <c r="V64" s="152"/>
      <c r="W64" s="152"/>
      <c r="X64" s="152" t="s">
        <v>5</v>
      </c>
      <c r="Y64" s="152"/>
      <c r="Z64" s="152"/>
      <c r="AA64" s="152"/>
      <c r="AB64" s="152"/>
      <c r="AC64" s="152" t="s">
        <v>6</v>
      </c>
      <c r="AD64" s="152"/>
      <c r="AE64" s="152"/>
      <c r="AF64" s="152"/>
      <c r="AG64" s="152"/>
      <c r="AH64" s="152" t="s">
        <v>7</v>
      </c>
      <c r="AI64" s="152"/>
      <c r="AJ64" s="152"/>
      <c r="AK64" s="152"/>
      <c r="AL64" s="152"/>
      <c r="AM64" s="163" t="s">
        <v>8</v>
      </c>
      <c r="AN64" s="163"/>
      <c r="AO64" s="163"/>
      <c r="AP64" s="163"/>
      <c r="AQ64" s="163"/>
      <c r="AR64" s="43"/>
      <c r="AS64" s="43"/>
    </row>
    <row r="65" spans="1:45" x14ac:dyDescent="0.3">
      <c r="A65" s="3"/>
      <c r="B65" s="3"/>
      <c r="C65" s="34"/>
      <c r="D65" s="3" t="s">
        <v>37</v>
      </c>
      <c r="E65" s="3" t="s">
        <v>11</v>
      </c>
      <c r="F65" s="3" t="s">
        <v>27</v>
      </c>
      <c r="G65" s="3" t="s">
        <v>11</v>
      </c>
      <c r="H65" s="3" t="s">
        <v>28</v>
      </c>
      <c r="I65" s="35" t="s">
        <v>37</v>
      </c>
      <c r="J65" s="3" t="s">
        <v>11</v>
      </c>
      <c r="K65" s="3" t="s">
        <v>27</v>
      </c>
      <c r="L65" s="3" t="s">
        <v>11</v>
      </c>
      <c r="M65" s="3" t="s">
        <v>28</v>
      </c>
      <c r="N65" s="3" t="s">
        <v>37</v>
      </c>
      <c r="O65" s="3" t="s">
        <v>11</v>
      </c>
      <c r="P65" s="3" t="s">
        <v>27</v>
      </c>
      <c r="Q65" s="3" t="s">
        <v>11</v>
      </c>
      <c r="R65" s="3" t="s">
        <v>28</v>
      </c>
      <c r="S65" s="3" t="s">
        <v>37</v>
      </c>
      <c r="T65" s="3" t="s">
        <v>11</v>
      </c>
      <c r="U65" s="3" t="s">
        <v>27</v>
      </c>
      <c r="V65" s="3" t="s">
        <v>11</v>
      </c>
      <c r="W65" s="3" t="s">
        <v>28</v>
      </c>
      <c r="X65" s="3" t="s">
        <v>37</v>
      </c>
      <c r="Y65" s="3" t="s">
        <v>11</v>
      </c>
      <c r="Z65" s="3" t="s">
        <v>27</v>
      </c>
      <c r="AA65" s="3" t="s">
        <v>11</v>
      </c>
      <c r="AB65" s="3" t="s">
        <v>28</v>
      </c>
      <c r="AC65" s="55" t="s">
        <v>37</v>
      </c>
      <c r="AD65" s="55" t="s">
        <v>11</v>
      </c>
      <c r="AE65" s="55" t="s">
        <v>27</v>
      </c>
      <c r="AF65" s="55" t="s">
        <v>11</v>
      </c>
      <c r="AG65" s="55" t="s">
        <v>28</v>
      </c>
      <c r="AH65" s="3" t="s">
        <v>37</v>
      </c>
      <c r="AI65" s="3" t="s">
        <v>11</v>
      </c>
      <c r="AJ65" s="3" t="s">
        <v>27</v>
      </c>
      <c r="AK65" s="3" t="s">
        <v>11</v>
      </c>
      <c r="AL65" s="3" t="s">
        <v>28</v>
      </c>
      <c r="AM65" s="55" t="s">
        <v>37</v>
      </c>
      <c r="AN65" s="55" t="s">
        <v>11</v>
      </c>
      <c r="AO65" s="55" t="s">
        <v>27</v>
      </c>
      <c r="AP65" s="55" t="s">
        <v>11</v>
      </c>
      <c r="AQ65" s="3" t="s">
        <v>28</v>
      </c>
      <c r="AR65" s="12"/>
      <c r="AS65" s="12"/>
    </row>
    <row r="66" spans="1:45" x14ac:dyDescent="0.3">
      <c r="D66" s="25" t="s">
        <v>222</v>
      </c>
      <c r="E66" s="3">
        <v>66</v>
      </c>
      <c r="F66" s="3">
        <v>3.3</v>
      </c>
      <c r="G66" s="3">
        <v>64</v>
      </c>
      <c r="H66" s="3">
        <v>3.4</v>
      </c>
      <c r="AC66" s="36" t="s">
        <v>12</v>
      </c>
      <c r="AD66" s="3">
        <v>277</v>
      </c>
      <c r="AE66" s="50">
        <f>10*AE23</f>
        <v>4.1806020066889626</v>
      </c>
      <c r="AF66" s="3">
        <v>302</v>
      </c>
      <c r="AG66" s="50">
        <f>10*AG23</f>
        <v>4.0963168768255329</v>
      </c>
      <c r="AM66" s="3"/>
      <c r="AN66" s="3" t="s">
        <v>212</v>
      </c>
      <c r="AO66" s="3" t="s">
        <v>211</v>
      </c>
      <c r="AP66" s="3" t="s">
        <v>217</v>
      </c>
      <c r="AR66" s="12"/>
      <c r="AS66" s="12"/>
    </row>
    <row r="67" spans="1:45" x14ac:dyDescent="0.3">
      <c r="D67" s="26" t="s">
        <v>223</v>
      </c>
      <c r="E67" s="3">
        <v>150</v>
      </c>
      <c r="F67" s="3">
        <v>3.2</v>
      </c>
      <c r="G67" s="3">
        <v>141</v>
      </c>
      <c r="H67" s="3">
        <v>3.2</v>
      </c>
      <c r="AC67" s="36" t="s">
        <v>13</v>
      </c>
      <c r="AD67" s="3">
        <v>168</v>
      </c>
      <c r="AE67" s="50">
        <f t="shared" ref="AE67:AG69" si="0">10*AE24</f>
        <v>3.9268557665876935</v>
      </c>
      <c r="AF67" s="3">
        <v>179</v>
      </c>
      <c r="AG67" s="50">
        <f t="shared" si="0"/>
        <v>4.0120063003358206</v>
      </c>
      <c r="AM67" s="39" t="s">
        <v>214</v>
      </c>
      <c r="AN67" s="3">
        <v>1503</v>
      </c>
      <c r="AO67" s="50">
        <f>10*AO24</f>
        <v>2.9447762283711763</v>
      </c>
      <c r="AP67" s="163">
        <f>10*AP24</f>
        <v>2.7534917301128905</v>
      </c>
      <c r="AQ67" s="6"/>
      <c r="AR67" s="43"/>
      <c r="AS67" s="12"/>
    </row>
    <row r="68" spans="1:45" x14ac:dyDescent="0.3">
      <c r="D68" s="26" t="s">
        <v>224</v>
      </c>
      <c r="E68" s="3">
        <v>134</v>
      </c>
      <c r="F68" s="3">
        <v>3.2</v>
      </c>
      <c r="G68" s="3">
        <v>135</v>
      </c>
      <c r="H68" s="3">
        <v>3.2</v>
      </c>
      <c r="AC68" s="36" t="s">
        <v>14</v>
      </c>
      <c r="AD68" s="3">
        <v>93</v>
      </c>
      <c r="AE68" s="50">
        <f t="shared" si="0"/>
        <v>3.7241710716001926</v>
      </c>
      <c r="AF68" s="3">
        <v>89</v>
      </c>
      <c r="AG68" s="50">
        <f t="shared" si="0"/>
        <v>3.8854102843821452</v>
      </c>
      <c r="AM68" s="40" t="s">
        <v>215</v>
      </c>
      <c r="AN68" s="3">
        <v>1620</v>
      </c>
      <c r="AO68" s="50">
        <f t="shared" ref="AO68:AO69" si="1">10*AO25</f>
        <v>2.7947453348254951</v>
      </c>
      <c r="AP68" s="163"/>
      <c r="AQ68" s="6"/>
      <c r="AR68" s="43"/>
      <c r="AS68" s="12"/>
    </row>
    <row r="69" spans="1:45" x14ac:dyDescent="0.3">
      <c r="D69" s="26" t="s">
        <v>225</v>
      </c>
      <c r="E69" s="3">
        <v>117</v>
      </c>
      <c r="F69" s="3">
        <v>3.2</v>
      </c>
      <c r="G69" s="3">
        <v>123</v>
      </c>
      <c r="H69" s="3">
        <v>3.3</v>
      </c>
      <c r="AC69" s="36" t="s">
        <v>15</v>
      </c>
      <c r="AD69" s="3">
        <v>80</v>
      </c>
      <c r="AE69" s="50">
        <f t="shared" si="0"/>
        <v>4.0559724193875475</v>
      </c>
      <c r="AF69" s="3">
        <v>117</v>
      </c>
      <c r="AG69" s="50">
        <f t="shared" si="0"/>
        <v>4.118239223940698</v>
      </c>
      <c r="AM69" s="3" t="s">
        <v>216</v>
      </c>
      <c r="AN69" s="3">
        <v>1500</v>
      </c>
      <c r="AO69" s="50">
        <f t="shared" si="1"/>
        <v>2.5545509198028138</v>
      </c>
      <c r="AP69" s="163"/>
      <c r="AQ69" s="6"/>
      <c r="AR69" s="43"/>
      <c r="AS69" s="12"/>
    </row>
    <row r="70" spans="1:45" x14ac:dyDescent="0.3">
      <c r="D70" s="26"/>
      <c r="E70" s="3"/>
      <c r="F70" s="3"/>
      <c r="G70" s="3"/>
      <c r="H70" s="3"/>
      <c r="AC70" s="36"/>
      <c r="AD70" s="3"/>
      <c r="AE70" s="50"/>
      <c r="AF70" s="3"/>
      <c r="AG70" s="50"/>
      <c r="AM70" s="3"/>
      <c r="AN70" s="3" t="s">
        <v>212</v>
      </c>
      <c r="AO70" s="3" t="s">
        <v>211</v>
      </c>
    </row>
    <row r="71" spans="1:45" x14ac:dyDescent="0.3">
      <c r="D71" s="26" t="s">
        <v>226</v>
      </c>
      <c r="E71" s="3">
        <v>170</v>
      </c>
      <c r="F71" s="3">
        <v>3.2</v>
      </c>
      <c r="G71" s="3">
        <v>176</v>
      </c>
      <c r="H71" s="3">
        <v>3.4</v>
      </c>
      <c r="I71" s="35" t="s">
        <v>16</v>
      </c>
      <c r="J71" s="3">
        <v>47</v>
      </c>
      <c r="K71" s="3">
        <f>10*K28</f>
        <v>4.0999999999999996</v>
      </c>
      <c r="L71" s="3">
        <v>52</v>
      </c>
      <c r="M71" s="3">
        <f>10*M28</f>
        <v>4.9000000000000004</v>
      </c>
      <c r="N71" s="152" t="s">
        <v>191</v>
      </c>
      <c r="O71" s="152">
        <v>131</v>
      </c>
      <c r="P71" s="162">
        <f>10*P28</f>
        <v>3.1020445087751036</v>
      </c>
      <c r="Q71" s="152">
        <v>119</v>
      </c>
      <c r="R71" s="162">
        <f>10*R28</f>
        <v>3.1971335177269298</v>
      </c>
      <c r="S71" s="152" t="s">
        <v>200</v>
      </c>
      <c r="T71" s="152">
        <v>138</v>
      </c>
      <c r="U71" s="162">
        <f>10*U7</f>
        <v>0</v>
      </c>
      <c r="V71" s="152">
        <v>143</v>
      </c>
      <c r="W71" s="162">
        <f>10*W7</f>
        <v>0</v>
      </c>
      <c r="X71" s="152" t="s">
        <v>191</v>
      </c>
      <c r="Y71" s="152">
        <v>132</v>
      </c>
      <c r="Z71" s="152">
        <f>10*Z28</f>
        <v>3.39</v>
      </c>
      <c r="AA71" s="152">
        <v>202</v>
      </c>
      <c r="AB71" s="152">
        <f>10*AB28</f>
        <v>3.5859999999999999</v>
      </c>
      <c r="AC71" s="36" t="s">
        <v>16</v>
      </c>
      <c r="AD71" s="3">
        <v>135</v>
      </c>
      <c r="AE71" s="50">
        <f>10*AE28</f>
        <v>4.0132953270835685</v>
      </c>
      <c r="AF71" s="3">
        <v>192</v>
      </c>
      <c r="AG71" s="50">
        <f>10*AG28</f>
        <v>4.1307073836394483</v>
      </c>
      <c r="AH71" s="152" t="s">
        <v>207</v>
      </c>
      <c r="AI71" s="159">
        <v>164</v>
      </c>
      <c r="AJ71" s="167">
        <f>10*AJ28</f>
        <v>2.7411840115982011</v>
      </c>
      <c r="AK71" s="159">
        <v>160</v>
      </c>
      <c r="AL71" s="167">
        <f>10*AL49</f>
        <v>12.934148374548487</v>
      </c>
      <c r="AM71" s="152" t="s">
        <v>207</v>
      </c>
      <c r="AN71" s="152">
        <v>772</v>
      </c>
      <c r="AO71" s="163">
        <f>10*AO28</f>
        <v>3.2738036507153421</v>
      </c>
      <c r="AP71" s="6"/>
      <c r="AQ71" s="6"/>
      <c r="AR71" s="6"/>
      <c r="AS71" s="6"/>
    </row>
    <row r="72" spans="1:45" x14ac:dyDescent="0.3">
      <c r="D72" s="164" t="s">
        <v>218</v>
      </c>
      <c r="E72" s="152">
        <v>190</v>
      </c>
      <c r="F72" s="152">
        <v>3.4</v>
      </c>
      <c r="G72" s="152">
        <v>185</v>
      </c>
      <c r="H72" s="152">
        <v>3.6</v>
      </c>
      <c r="I72" s="181" t="s">
        <v>181</v>
      </c>
      <c r="J72" s="152">
        <v>221</v>
      </c>
      <c r="K72" s="152">
        <f>10*K29</f>
        <v>4.3</v>
      </c>
      <c r="L72" s="152">
        <v>259</v>
      </c>
      <c r="M72" s="152">
        <f>10*M29</f>
        <v>4.6000000000000005</v>
      </c>
      <c r="N72" s="152"/>
      <c r="O72" s="152"/>
      <c r="P72" s="162"/>
      <c r="Q72" s="152"/>
      <c r="R72" s="162"/>
      <c r="S72" s="152"/>
      <c r="T72" s="152"/>
      <c r="U72" s="162"/>
      <c r="V72" s="152"/>
      <c r="W72" s="162"/>
      <c r="X72" s="152"/>
      <c r="Y72" s="152"/>
      <c r="Z72" s="152"/>
      <c r="AA72" s="152"/>
      <c r="AB72" s="152"/>
      <c r="AC72" s="36" t="s">
        <v>17</v>
      </c>
      <c r="AD72" s="3">
        <v>77</v>
      </c>
      <c r="AE72" s="50">
        <f t="shared" ref="AE72:AG81" si="2">10*AE29</f>
        <v>4.0001684281443426</v>
      </c>
      <c r="AF72" s="3">
        <v>137</v>
      </c>
      <c r="AG72" s="50">
        <f t="shared" si="2"/>
        <v>4.2201883259040436</v>
      </c>
      <c r="AH72" s="152"/>
      <c r="AI72" s="159"/>
      <c r="AJ72" s="167"/>
      <c r="AK72" s="159"/>
      <c r="AL72" s="167"/>
      <c r="AM72" s="152"/>
      <c r="AN72" s="152"/>
      <c r="AO72" s="163"/>
      <c r="AP72" s="6"/>
      <c r="AQ72" s="6"/>
      <c r="AR72" s="6"/>
      <c r="AS72" s="6"/>
    </row>
    <row r="73" spans="1:45" x14ac:dyDescent="0.3">
      <c r="D73" s="164"/>
      <c r="E73" s="152"/>
      <c r="F73" s="152"/>
      <c r="G73" s="152"/>
      <c r="H73" s="152"/>
      <c r="I73" s="181"/>
      <c r="J73" s="152"/>
      <c r="K73" s="152"/>
      <c r="L73" s="152"/>
      <c r="M73" s="152"/>
      <c r="N73" s="152" t="s">
        <v>248</v>
      </c>
      <c r="O73" s="152">
        <v>350</v>
      </c>
      <c r="P73" s="162">
        <f>10*P30</f>
        <v>3.4650908729764618</v>
      </c>
      <c r="Q73" s="152">
        <v>394</v>
      </c>
      <c r="R73" s="162">
        <f>10*R30</f>
        <v>3.5981929311719374</v>
      </c>
      <c r="S73" s="152" t="s">
        <v>201</v>
      </c>
      <c r="T73" s="152">
        <v>136</v>
      </c>
      <c r="U73" s="162">
        <f>10*U9</f>
        <v>0</v>
      </c>
      <c r="V73" s="152">
        <v>169</v>
      </c>
      <c r="W73" s="162">
        <f>10*W9</f>
        <v>0</v>
      </c>
      <c r="X73" s="152" t="s">
        <v>192</v>
      </c>
      <c r="Y73" s="152">
        <v>183</v>
      </c>
      <c r="Z73" s="152">
        <f>10*Z30</f>
        <v>3.5570000000000004</v>
      </c>
      <c r="AA73" s="152">
        <v>247</v>
      </c>
      <c r="AB73" s="152">
        <f>10*AB30</f>
        <v>3.8390000000000004</v>
      </c>
      <c r="AC73" s="36" t="s">
        <v>18</v>
      </c>
      <c r="AD73" s="3">
        <v>85</v>
      </c>
      <c r="AE73" s="50">
        <f t="shared" si="2"/>
        <v>4.4170124722483752</v>
      </c>
      <c r="AF73" s="3">
        <v>158</v>
      </c>
      <c r="AG73" s="50">
        <f t="shared" si="2"/>
        <v>4.3627638108741893</v>
      </c>
      <c r="AH73" s="152"/>
      <c r="AI73" s="159"/>
      <c r="AJ73" s="167"/>
      <c r="AK73" s="159"/>
      <c r="AL73" s="167"/>
      <c r="AM73" s="152"/>
      <c r="AN73" s="152"/>
      <c r="AO73" s="163"/>
      <c r="AP73" s="6"/>
      <c r="AQ73" s="6"/>
      <c r="AR73" s="6"/>
      <c r="AS73" s="6"/>
    </row>
    <row r="74" spans="1:45" x14ac:dyDescent="0.3">
      <c r="D74" s="164" t="s">
        <v>219</v>
      </c>
      <c r="E74" s="152">
        <v>253</v>
      </c>
      <c r="F74" s="152">
        <v>3.5</v>
      </c>
      <c r="G74" s="152">
        <v>289</v>
      </c>
      <c r="H74" s="152">
        <v>3.8</v>
      </c>
      <c r="I74" s="181"/>
      <c r="J74" s="152"/>
      <c r="K74" s="152"/>
      <c r="L74" s="152"/>
      <c r="M74" s="152"/>
      <c r="N74" s="152"/>
      <c r="O74" s="152"/>
      <c r="P74" s="162"/>
      <c r="Q74" s="152"/>
      <c r="R74" s="162"/>
      <c r="S74" s="152"/>
      <c r="T74" s="152"/>
      <c r="U74" s="162"/>
      <c r="V74" s="152"/>
      <c r="W74" s="162"/>
      <c r="X74" s="152"/>
      <c r="Y74" s="152"/>
      <c r="Z74" s="152"/>
      <c r="AA74" s="152"/>
      <c r="AB74" s="152"/>
      <c r="AC74" s="36" t="s">
        <v>19</v>
      </c>
      <c r="AD74" s="3">
        <v>84</v>
      </c>
      <c r="AE74" s="50">
        <f t="shared" si="2"/>
        <v>4.099739298629216</v>
      </c>
      <c r="AF74" s="3">
        <v>160</v>
      </c>
      <c r="AG74" s="50">
        <f t="shared" si="2"/>
        <v>4.4352659080513943</v>
      </c>
      <c r="AH74" s="152" t="s">
        <v>208</v>
      </c>
      <c r="AI74" s="159">
        <v>157</v>
      </c>
      <c r="AJ74" s="167">
        <f>10*AJ52</f>
        <v>12.688794926004228</v>
      </c>
      <c r="AK74" s="159">
        <v>181</v>
      </c>
      <c r="AL74" s="167">
        <f>10*AL52</f>
        <v>14.206323337679269</v>
      </c>
      <c r="AM74" s="158" t="s">
        <v>208</v>
      </c>
      <c r="AN74" s="152">
        <v>692</v>
      </c>
      <c r="AO74" s="163">
        <f>10*AO31</f>
        <v>3.3798609322688646</v>
      </c>
      <c r="AP74" s="6"/>
      <c r="AQ74" s="6"/>
      <c r="AR74" s="6"/>
      <c r="AS74" s="6"/>
    </row>
    <row r="75" spans="1:45" x14ac:dyDescent="0.3">
      <c r="D75" s="164"/>
      <c r="E75" s="152"/>
      <c r="F75" s="152"/>
      <c r="G75" s="152"/>
      <c r="H75" s="152"/>
      <c r="I75" s="181"/>
      <c r="J75" s="152"/>
      <c r="K75" s="152"/>
      <c r="L75" s="152"/>
      <c r="M75" s="152"/>
      <c r="N75" s="152"/>
      <c r="O75" s="152"/>
      <c r="P75" s="162"/>
      <c r="Q75" s="152"/>
      <c r="R75" s="162"/>
      <c r="S75" s="152" t="s">
        <v>202</v>
      </c>
      <c r="T75" s="152">
        <v>179</v>
      </c>
      <c r="U75" s="162">
        <f>10*U11</f>
        <v>0</v>
      </c>
      <c r="V75" s="152">
        <v>256</v>
      </c>
      <c r="W75" s="162">
        <f>10*W11</f>
        <v>0</v>
      </c>
      <c r="X75" s="152"/>
      <c r="Y75" s="152"/>
      <c r="Z75" s="152"/>
      <c r="AA75" s="152"/>
      <c r="AB75" s="152"/>
      <c r="AC75" s="36" t="s">
        <v>20</v>
      </c>
      <c r="AD75" s="3">
        <v>69</v>
      </c>
      <c r="AE75" s="50">
        <f t="shared" si="2"/>
        <v>4.360698629822588</v>
      </c>
      <c r="AF75" s="3">
        <v>167</v>
      </c>
      <c r="AG75" s="50">
        <f t="shared" si="2"/>
        <v>4.8613724752226819</v>
      </c>
      <c r="AH75" s="152"/>
      <c r="AI75" s="159"/>
      <c r="AJ75" s="167"/>
      <c r="AK75" s="159"/>
      <c r="AL75" s="167"/>
      <c r="AM75" s="158"/>
      <c r="AN75" s="152"/>
      <c r="AO75" s="163"/>
      <c r="AP75" s="6"/>
      <c r="AQ75" s="6"/>
      <c r="AR75" s="6"/>
      <c r="AS75" s="6"/>
    </row>
    <row r="76" spans="1:45" x14ac:dyDescent="0.3">
      <c r="D76" s="164" t="s">
        <v>220</v>
      </c>
      <c r="E76" s="152">
        <v>297</v>
      </c>
      <c r="F76" s="152">
        <v>3.7</v>
      </c>
      <c r="G76" s="152">
        <v>318</v>
      </c>
      <c r="H76" s="152">
        <v>4</v>
      </c>
      <c r="I76" s="181" t="s">
        <v>182</v>
      </c>
      <c r="J76" s="152">
        <v>308</v>
      </c>
      <c r="K76" s="152">
        <f>10*K33</f>
        <v>4.5</v>
      </c>
      <c r="L76" s="152">
        <v>317</v>
      </c>
      <c r="M76" s="152">
        <f>10*M33</f>
        <v>4.8</v>
      </c>
      <c r="N76" s="152"/>
      <c r="O76" s="152"/>
      <c r="P76" s="162"/>
      <c r="Q76" s="152"/>
      <c r="R76" s="162"/>
      <c r="S76" s="152"/>
      <c r="T76" s="152"/>
      <c r="U76" s="162"/>
      <c r="V76" s="152"/>
      <c r="W76" s="162"/>
      <c r="X76" s="152" t="s">
        <v>182</v>
      </c>
      <c r="Y76" s="152">
        <v>308</v>
      </c>
      <c r="Z76" s="152">
        <f>10*Z33</f>
        <v>3.8149999999999999</v>
      </c>
      <c r="AA76" s="152">
        <v>358</v>
      </c>
      <c r="AB76" s="152">
        <f>10*AB33</f>
        <v>4.1499999999999995</v>
      </c>
      <c r="AC76" s="36" t="s">
        <v>21</v>
      </c>
      <c r="AD76" s="3">
        <v>67</v>
      </c>
      <c r="AE76" s="50">
        <f t="shared" si="2"/>
        <v>4.5124265284398577</v>
      </c>
      <c r="AF76" s="3">
        <v>168</v>
      </c>
      <c r="AG76" s="50">
        <f t="shared" si="2"/>
        <v>4.8326299172009408</v>
      </c>
      <c r="AH76" s="152"/>
      <c r="AI76" s="159"/>
      <c r="AJ76" s="167"/>
      <c r="AK76" s="159"/>
      <c r="AL76" s="167"/>
      <c r="AM76" s="158"/>
      <c r="AN76" s="152"/>
      <c r="AO76" s="163"/>
      <c r="AP76" s="6"/>
      <c r="AQ76" s="6"/>
      <c r="AR76" s="6"/>
      <c r="AS76" s="6"/>
    </row>
    <row r="77" spans="1:45" x14ac:dyDescent="0.3">
      <c r="D77" s="164"/>
      <c r="E77" s="152"/>
      <c r="F77" s="152"/>
      <c r="G77" s="152"/>
      <c r="H77" s="152"/>
      <c r="I77" s="181"/>
      <c r="J77" s="152"/>
      <c r="K77" s="152"/>
      <c r="L77" s="152"/>
      <c r="M77" s="152"/>
      <c r="N77" s="152"/>
      <c r="O77" s="152"/>
      <c r="P77" s="162"/>
      <c r="Q77" s="152"/>
      <c r="R77" s="162"/>
      <c r="S77" s="152" t="s">
        <v>203</v>
      </c>
      <c r="T77" s="152">
        <v>192</v>
      </c>
      <c r="U77" s="162">
        <f>10*U13</f>
        <v>0</v>
      </c>
      <c r="V77" s="152">
        <v>193</v>
      </c>
      <c r="W77" s="162">
        <f>10*W13</f>
        <v>0</v>
      </c>
      <c r="X77" s="152"/>
      <c r="Y77" s="152"/>
      <c r="Z77" s="152"/>
      <c r="AA77" s="152"/>
      <c r="AB77" s="152"/>
      <c r="AC77" s="36" t="s">
        <v>22</v>
      </c>
      <c r="AD77" s="3">
        <v>73</v>
      </c>
      <c r="AE77" s="50">
        <f t="shared" si="2"/>
        <v>4.5101421822322951</v>
      </c>
      <c r="AF77" s="3">
        <v>136</v>
      </c>
      <c r="AG77" s="50">
        <f t="shared" si="2"/>
        <v>4.7780591523723066</v>
      </c>
      <c r="AH77" s="158" t="s">
        <v>209</v>
      </c>
      <c r="AI77" s="159">
        <v>149</v>
      </c>
      <c r="AJ77" s="167">
        <f>10*AJ55</f>
        <v>13.726951918835466</v>
      </c>
      <c r="AK77" s="159">
        <v>200</v>
      </c>
      <c r="AL77" s="167">
        <f>10*AL55</f>
        <v>15.298063908668277</v>
      </c>
      <c r="AM77" s="152" t="s">
        <v>209</v>
      </c>
      <c r="AN77" s="152">
        <v>749</v>
      </c>
      <c r="AO77" s="163">
        <f>10*AO34</f>
        <v>3.4114858458621153</v>
      </c>
      <c r="AP77" s="6"/>
      <c r="AQ77" s="6"/>
      <c r="AR77" s="6"/>
      <c r="AS77" s="6"/>
    </row>
    <row r="78" spans="1:45" x14ac:dyDescent="0.3">
      <c r="D78" s="164" t="s">
        <v>221</v>
      </c>
      <c r="E78" s="152">
        <v>292</v>
      </c>
      <c r="F78" s="152">
        <v>3.8</v>
      </c>
      <c r="G78" s="152">
        <v>322</v>
      </c>
      <c r="H78" s="152">
        <v>4.0999999999999996</v>
      </c>
      <c r="I78" s="181"/>
      <c r="J78" s="152"/>
      <c r="K78" s="152"/>
      <c r="L78" s="152"/>
      <c r="M78" s="152"/>
      <c r="N78" s="152"/>
      <c r="O78" s="152"/>
      <c r="P78" s="162"/>
      <c r="Q78" s="152"/>
      <c r="R78" s="162"/>
      <c r="S78" s="152"/>
      <c r="T78" s="152"/>
      <c r="U78" s="162"/>
      <c r="V78" s="152"/>
      <c r="W78" s="162"/>
      <c r="X78" s="152"/>
      <c r="Y78" s="152"/>
      <c r="Z78" s="152"/>
      <c r="AA78" s="152"/>
      <c r="AB78" s="152"/>
      <c r="AC78" s="36" t="s">
        <v>23</v>
      </c>
      <c r="AD78" s="3">
        <v>75</v>
      </c>
      <c r="AE78" s="50">
        <f t="shared" si="2"/>
        <v>4.2640286542725558</v>
      </c>
      <c r="AF78" s="3">
        <v>160</v>
      </c>
      <c r="AG78" s="50">
        <f t="shared" si="2"/>
        <v>4.8370235141755993</v>
      </c>
      <c r="AH78" s="158"/>
      <c r="AI78" s="159"/>
      <c r="AJ78" s="167"/>
      <c r="AK78" s="159"/>
      <c r="AL78" s="167"/>
      <c r="AM78" s="152"/>
      <c r="AN78" s="152"/>
      <c r="AO78" s="163"/>
      <c r="AP78" s="6"/>
      <c r="AQ78" s="6"/>
      <c r="AR78" s="6"/>
      <c r="AS78" s="6"/>
    </row>
    <row r="79" spans="1:45" x14ac:dyDescent="0.3">
      <c r="D79" s="164"/>
      <c r="E79" s="152"/>
      <c r="F79" s="152"/>
      <c r="G79" s="152"/>
      <c r="H79" s="152"/>
      <c r="I79" s="181"/>
      <c r="J79" s="152"/>
      <c r="K79" s="152"/>
      <c r="L79" s="152"/>
      <c r="M79" s="152"/>
      <c r="N79" s="152" t="s">
        <v>249</v>
      </c>
      <c r="O79" s="152">
        <v>151</v>
      </c>
      <c r="P79" s="162">
        <f>10*P36</f>
        <v>3.796625731665328</v>
      </c>
      <c r="Q79" s="152">
        <v>167</v>
      </c>
      <c r="R79" s="162">
        <f>10*R36</f>
        <v>3.7322064056939501</v>
      </c>
      <c r="S79" s="152" t="s">
        <v>204</v>
      </c>
      <c r="T79" s="152">
        <v>217</v>
      </c>
      <c r="U79" s="162">
        <f>10*U15</f>
        <v>0</v>
      </c>
      <c r="V79" s="152">
        <v>164</v>
      </c>
      <c r="W79" s="162">
        <f>10*W15</f>
        <v>0</v>
      </c>
      <c r="X79" s="152"/>
      <c r="Y79" s="152"/>
      <c r="Z79" s="152"/>
      <c r="AA79" s="152"/>
      <c r="AB79" s="152"/>
      <c r="AC79" s="36" t="s">
        <v>24</v>
      </c>
      <c r="AD79" s="3">
        <v>85</v>
      </c>
      <c r="AE79" s="50">
        <f t="shared" si="2"/>
        <v>4.5654775859728787</v>
      </c>
      <c r="AF79" s="3">
        <v>187</v>
      </c>
      <c r="AG79" s="50">
        <f t="shared" si="2"/>
        <v>4.7154471544715442</v>
      </c>
      <c r="AH79" s="158"/>
      <c r="AI79" s="159"/>
      <c r="AJ79" s="167"/>
      <c r="AK79" s="159"/>
      <c r="AL79" s="167"/>
      <c r="AM79" s="152"/>
      <c r="AN79" s="152"/>
      <c r="AO79" s="163"/>
      <c r="AP79" s="6"/>
      <c r="AQ79" s="6"/>
      <c r="AR79" s="6"/>
      <c r="AS79" s="6"/>
    </row>
    <row r="80" spans="1:45" x14ac:dyDescent="0.3">
      <c r="D80" s="164" t="s">
        <v>210</v>
      </c>
      <c r="E80" s="152">
        <v>262</v>
      </c>
      <c r="F80" s="152">
        <v>3.7</v>
      </c>
      <c r="G80" s="152">
        <v>262</v>
      </c>
      <c r="H80" s="152">
        <v>4.0999999999999996</v>
      </c>
      <c r="I80" s="181" t="s">
        <v>183</v>
      </c>
      <c r="J80" s="152">
        <v>204</v>
      </c>
      <c r="K80" s="152">
        <f>10*K37</f>
        <v>4.6000000000000005</v>
      </c>
      <c r="L80" s="152">
        <v>247</v>
      </c>
      <c r="M80" s="152">
        <f>10*M37</f>
        <v>5</v>
      </c>
      <c r="N80" s="152"/>
      <c r="O80" s="152"/>
      <c r="P80" s="162"/>
      <c r="Q80" s="152"/>
      <c r="R80" s="162"/>
      <c r="S80" s="152"/>
      <c r="T80" s="152"/>
      <c r="U80" s="162"/>
      <c r="V80" s="152"/>
      <c r="W80" s="162"/>
      <c r="X80" s="152" t="s">
        <v>193</v>
      </c>
      <c r="Y80" s="152">
        <v>169</v>
      </c>
      <c r="Z80" s="152">
        <f>10*Z37</f>
        <v>3.9460000000000002</v>
      </c>
      <c r="AA80" s="152">
        <v>198</v>
      </c>
      <c r="AB80" s="152">
        <f>10*AB37</f>
        <v>4.2780000000000005</v>
      </c>
      <c r="AC80" s="36" t="s">
        <v>25</v>
      </c>
      <c r="AD80" s="3">
        <v>83</v>
      </c>
      <c r="AE80" s="50">
        <f t="shared" si="2"/>
        <v>4.6200046200046199</v>
      </c>
      <c r="AF80" s="3">
        <v>194</v>
      </c>
      <c r="AG80" s="50">
        <f t="shared" si="2"/>
        <v>4.7711441203600629</v>
      </c>
      <c r="AM80" s="152" t="s">
        <v>210</v>
      </c>
      <c r="AN80" s="152">
        <v>300</v>
      </c>
      <c r="AO80" s="163">
        <f>10*AO37</f>
        <v>3.3451776649746194</v>
      </c>
      <c r="AP80" s="6"/>
      <c r="AQ80" s="6"/>
      <c r="AR80" s="6"/>
      <c r="AS80" s="6"/>
    </row>
    <row r="81" spans="1:45" x14ac:dyDescent="0.3">
      <c r="D81" s="164"/>
      <c r="E81" s="152"/>
      <c r="F81" s="152"/>
      <c r="G81" s="152"/>
      <c r="H81" s="152"/>
      <c r="I81" s="181"/>
      <c r="J81" s="152"/>
      <c r="K81" s="152"/>
      <c r="L81" s="152"/>
      <c r="M81" s="152"/>
      <c r="N81" s="152"/>
      <c r="O81" s="152"/>
      <c r="P81" s="162"/>
      <c r="Q81" s="152"/>
      <c r="R81" s="162"/>
      <c r="S81" s="3"/>
      <c r="T81" s="3"/>
      <c r="U81" s="3"/>
      <c r="V81" s="3"/>
      <c r="W81" s="3"/>
      <c r="X81" s="152"/>
      <c r="Y81" s="152"/>
      <c r="Z81" s="152"/>
      <c r="AA81" s="152"/>
      <c r="AB81" s="152"/>
      <c r="AC81" s="36" t="s">
        <v>26</v>
      </c>
      <c r="AD81" s="3">
        <v>74</v>
      </c>
      <c r="AE81" s="50">
        <f t="shared" si="2"/>
        <v>4.4924816997436636</v>
      </c>
      <c r="AF81" s="3">
        <v>147</v>
      </c>
      <c r="AG81" s="50">
        <f t="shared" si="2"/>
        <v>4.8691637662080032</v>
      </c>
      <c r="AM81" s="152"/>
      <c r="AN81" s="152"/>
      <c r="AO81" s="163"/>
      <c r="AP81" s="6"/>
      <c r="AQ81" s="6"/>
      <c r="AR81" s="6"/>
      <c r="AS81" s="6"/>
    </row>
    <row r="82" spans="1:45" x14ac:dyDescent="0.3">
      <c r="A82" s="53" t="s">
        <v>34</v>
      </c>
      <c r="B82" s="16"/>
      <c r="C82" s="16"/>
      <c r="D82" s="16"/>
      <c r="E82" s="16">
        <v>1464</v>
      </c>
      <c r="F82" s="16">
        <v>3.6</v>
      </c>
      <c r="G82" s="16">
        <v>1552</v>
      </c>
      <c r="H82" s="16">
        <v>3.9</v>
      </c>
      <c r="I82" s="16"/>
      <c r="J82" s="16">
        <v>780</v>
      </c>
      <c r="K82" s="16">
        <f>10*K39</f>
        <v>4</v>
      </c>
      <c r="L82" s="16">
        <v>875</v>
      </c>
      <c r="M82" s="16">
        <f>10*M39</f>
        <v>5</v>
      </c>
      <c r="N82" s="16"/>
      <c r="O82" s="27">
        <v>632</v>
      </c>
      <c r="P82" s="28">
        <f>10*P39</f>
        <v>3.450598050055282</v>
      </c>
      <c r="Q82" s="27">
        <v>680</v>
      </c>
      <c r="R82" s="28">
        <f>10*R39</f>
        <v>3.5524362262113645</v>
      </c>
      <c r="S82" s="16"/>
      <c r="T82" s="16"/>
      <c r="U82" s="28"/>
      <c r="V82" s="16"/>
      <c r="W82" s="28"/>
      <c r="X82" s="16"/>
      <c r="Y82" s="16">
        <v>792</v>
      </c>
      <c r="Z82" s="52">
        <f>10*Z39</f>
        <v>3.7130000000000001</v>
      </c>
      <c r="AA82" s="16">
        <v>1005</v>
      </c>
      <c r="AB82" s="52">
        <f>10*AB39</f>
        <v>3.9860000000000002</v>
      </c>
      <c r="AC82" s="16"/>
      <c r="AD82" s="16">
        <f>SUM(AD71:AD81)</f>
        <v>907</v>
      </c>
      <c r="AE82" s="52">
        <f>(AD71*AE71+AD72*AE72+AD73*AE73+AD74*AE74+AD75*AE75+AD76*AE76+AD77*AE77+AD78*AE78+AD79*AE79+AD80*AE80+AD81*AE81)/SUM(AD71:AD81)</f>
        <v>4.3284067636550168</v>
      </c>
      <c r="AF82" s="16">
        <f>SUM(AF71:AF81)</f>
        <v>1806</v>
      </c>
      <c r="AG82" s="52">
        <f>(AF71*AG71+AF72*AG72+AF73*AG73+AF74*AG74+AF75*AG75+AF76*AG76+AF77*AG77+AF78*AG78+AF79*AG79+AF80*AG80+AF81*AG81)/SUM(AF71:AF81)</f>
        <v>4.6184104834026893</v>
      </c>
      <c r="AH82" s="16"/>
      <c r="AI82" s="16"/>
      <c r="AJ82" s="28"/>
      <c r="AK82" s="16"/>
      <c r="AL82" s="51"/>
      <c r="AM82" s="16"/>
      <c r="AN82" s="16">
        <v>1044</v>
      </c>
      <c r="AO82" s="52">
        <f>10*AO39</f>
        <v>3.1501527717154083</v>
      </c>
      <c r="AP82" s="73">
        <v>1469</v>
      </c>
      <c r="AQ82" s="52">
        <f>10*AQ39</f>
        <v>3.5509330070357907</v>
      </c>
      <c r="AR82" s="6" t="s">
        <v>213</v>
      </c>
      <c r="AS82" s="6"/>
    </row>
    <row r="83" spans="1:45" s="12" customFormat="1" x14ac:dyDescent="0.3">
      <c r="F83" s="8"/>
      <c r="G83" s="8"/>
      <c r="H83" s="8"/>
      <c r="K83" s="43"/>
      <c r="M83" s="43"/>
      <c r="P83" s="8"/>
      <c r="Q83" s="43"/>
      <c r="R83" s="8"/>
      <c r="U83" s="8"/>
      <c r="W83" s="8"/>
      <c r="Z83" s="43"/>
      <c r="AB83" s="43"/>
      <c r="AJ83" s="8"/>
      <c r="AL83" s="8"/>
      <c r="AO83" s="43"/>
      <c r="AP83" s="43"/>
      <c r="AQ83" s="43"/>
      <c r="AR83" s="43"/>
      <c r="AS83" s="43"/>
    </row>
    <row r="84" spans="1:45" x14ac:dyDescent="0.3">
      <c r="AO84" s="6"/>
      <c r="AP84" s="6"/>
      <c r="AQ84" s="6"/>
      <c r="AR84" s="43"/>
      <c r="AS84" s="43"/>
    </row>
    <row r="85" spans="1:45" x14ac:dyDescent="0.3">
      <c r="AR85" s="12"/>
      <c r="AS85" s="12"/>
    </row>
  </sheetData>
  <mergeCells count="471">
    <mergeCell ref="N57:N59"/>
    <mergeCell ref="O57:O59"/>
    <mergeCell ref="P57:P59"/>
    <mergeCell ref="Q57:Q59"/>
    <mergeCell ref="R57:R59"/>
    <mergeCell ref="N49:N50"/>
    <mergeCell ref="O49:O50"/>
    <mergeCell ref="P49:P50"/>
    <mergeCell ref="Q49:Q50"/>
    <mergeCell ref="R49:R50"/>
    <mergeCell ref="N51:N56"/>
    <mergeCell ref="O51:O56"/>
    <mergeCell ref="P51:P56"/>
    <mergeCell ref="Q51:Q56"/>
    <mergeCell ref="R51:R56"/>
    <mergeCell ref="N30:N35"/>
    <mergeCell ref="O30:O35"/>
    <mergeCell ref="P30:P35"/>
    <mergeCell ref="Q30:Q35"/>
    <mergeCell ref="R30:R35"/>
    <mergeCell ref="N36:N38"/>
    <mergeCell ref="O36:O38"/>
    <mergeCell ref="P36:P38"/>
    <mergeCell ref="Q36:Q38"/>
    <mergeCell ref="R36:R38"/>
    <mergeCell ref="N16:N18"/>
    <mergeCell ref="O16:O18"/>
    <mergeCell ref="P16:P18"/>
    <mergeCell ref="Q16:Q18"/>
    <mergeCell ref="R16:R18"/>
    <mergeCell ref="N28:N29"/>
    <mergeCell ref="O28:O29"/>
    <mergeCell ref="P28:P29"/>
    <mergeCell ref="Q28:Q29"/>
    <mergeCell ref="R28:R29"/>
    <mergeCell ref="N8:N9"/>
    <mergeCell ref="O8:O9"/>
    <mergeCell ref="P8:P9"/>
    <mergeCell ref="Q8:Q9"/>
    <mergeCell ref="R8:R9"/>
    <mergeCell ref="N10:N15"/>
    <mergeCell ref="O10:O15"/>
    <mergeCell ref="P10:P15"/>
    <mergeCell ref="Q10:Q15"/>
    <mergeCell ref="R10:R15"/>
    <mergeCell ref="I80:I81"/>
    <mergeCell ref="J80:J81"/>
    <mergeCell ref="K80:K81"/>
    <mergeCell ref="L80:L81"/>
    <mergeCell ref="M80:M81"/>
    <mergeCell ref="X80:X81"/>
    <mergeCell ref="Y80:Y81"/>
    <mergeCell ref="Z80:Z81"/>
    <mergeCell ref="AA80:AA81"/>
    <mergeCell ref="AH77:AH79"/>
    <mergeCell ref="AI77:AI79"/>
    <mergeCell ref="AJ77:AJ79"/>
    <mergeCell ref="AK77:AK79"/>
    <mergeCell ref="AL77:AL79"/>
    <mergeCell ref="AM77:AM79"/>
    <mergeCell ref="AN77:AN79"/>
    <mergeCell ref="AO77:AO79"/>
    <mergeCell ref="N79:N81"/>
    <mergeCell ref="O79:O81"/>
    <mergeCell ref="P79:P81"/>
    <mergeCell ref="Q79:Q81"/>
    <mergeCell ref="R79:R81"/>
    <mergeCell ref="S79:S80"/>
    <mergeCell ref="T79:T80"/>
    <mergeCell ref="U79:U80"/>
    <mergeCell ref="V79:V80"/>
    <mergeCell ref="W79:W80"/>
    <mergeCell ref="AB80:AB81"/>
    <mergeCell ref="AM80:AM81"/>
    <mergeCell ref="AN80:AN81"/>
    <mergeCell ref="AO80:AO81"/>
    <mergeCell ref="X76:X79"/>
    <mergeCell ref="Y76:Y79"/>
    <mergeCell ref="Z76:Z79"/>
    <mergeCell ref="AA76:AA79"/>
    <mergeCell ref="AB76:AB79"/>
    <mergeCell ref="S77:S78"/>
    <mergeCell ref="T77:T78"/>
    <mergeCell ref="U77:U78"/>
    <mergeCell ref="V77:V78"/>
    <mergeCell ref="W77:W78"/>
    <mergeCell ref="S75:S76"/>
    <mergeCell ref="T75:T76"/>
    <mergeCell ref="U75:U76"/>
    <mergeCell ref="V75:V76"/>
    <mergeCell ref="W75:W76"/>
    <mergeCell ref="X73:X75"/>
    <mergeCell ref="Y73:Y75"/>
    <mergeCell ref="Z73:Z75"/>
    <mergeCell ref="AA73:AA75"/>
    <mergeCell ref="I76:I79"/>
    <mergeCell ref="J76:J79"/>
    <mergeCell ref="K76:K79"/>
    <mergeCell ref="L76:L79"/>
    <mergeCell ref="M76:M79"/>
    <mergeCell ref="AB73:AB75"/>
    <mergeCell ref="AH74:AH76"/>
    <mergeCell ref="AI74:AI76"/>
    <mergeCell ref="AJ74:AJ76"/>
    <mergeCell ref="I72:I75"/>
    <mergeCell ref="J72:J75"/>
    <mergeCell ref="K72:K75"/>
    <mergeCell ref="L72:L75"/>
    <mergeCell ref="M72:M75"/>
    <mergeCell ref="N73:N78"/>
    <mergeCell ref="O73:O78"/>
    <mergeCell ref="P73:P78"/>
    <mergeCell ref="Q73:Q78"/>
    <mergeCell ref="R73:R78"/>
    <mergeCell ref="S73:S74"/>
    <mergeCell ref="T73:T74"/>
    <mergeCell ref="U73:U74"/>
    <mergeCell ref="V73:V74"/>
    <mergeCell ref="W73:W74"/>
    <mergeCell ref="AK74:AK76"/>
    <mergeCell ref="AL74:AL76"/>
    <mergeCell ref="AM74:AM76"/>
    <mergeCell ref="AN74:AN76"/>
    <mergeCell ref="AO74:AO76"/>
    <mergeCell ref="AK71:AK73"/>
    <mergeCell ref="AL71:AL73"/>
    <mergeCell ref="AM71:AM73"/>
    <mergeCell ref="AN71:AN73"/>
    <mergeCell ref="AO71:AO73"/>
    <mergeCell ref="D80:D81"/>
    <mergeCell ref="E80:E81"/>
    <mergeCell ref="F80:F81"/>
    <mergeCell ref="G80:G81"/>
    <mergeCell ref="H80:H81"/>
    <mergeCell ref="AP67:AP69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Y71:Y72"/>
    <mergeCell ref="Z71:Z72"/>
    <mergeCell ref="AA71:AA72"/>
    <mergeCell ref="AB71:AB72"/>
    <mergeCell ref="AH71:AH73"/>
    <mergeCell ref="AI71:AI73"/>
    <mergeCell ref="AJ71:AJ73"/>
    <mergeCell ref="D76:D77"/>
    <mergeCell ref="E76:E77"/>
    <mergeCell ref="F76:F77"/>
    <mergeCell ref="G76:G77"/>
    <mergeCell ref="H76:H77"/>
    <mergeCell ref="D78:D79"/>
    <mergeCell ref="E78:E79"/>
    <mergeCell ref="F78:F79"/>
    <mergeCell ref="G78:G79"/>
    <mergeCell ref="H78:H79"/>
    <mergeCell ref="D72:D73"/>
    <mergeCell ref="E72:E73"/>
    <mergeCell ref="F72:F73"/>
    <mergeCell ref="G72:G73"/>
    <mergeCell ref="H72:H73"/>
    <mergeCell ref="D74:D75"/>
    <mergeCell ref="E74:E75"/>
    <mergeCell ref="F74:F75"/>
    <mergeCell ref="G74:G75"/>
    <mergeCell ref="H74:H75"/>
    <mergeCell ref="E15:E16"/>
    <mergeCell ref="F15:F16"/>
    <mergeCell ref="G15:G16"/>
    <mergeCell ref="H15:H16"/>
    <mergeCell ref="D17:D18"/>
    <mergeCell ref="E17:E18"/>
    <mergeCell ref="F17:F18"/>
    <mergeCell ref="G17:G18"/>
    <mergeCell ref="H17:H18"/>
    <mergeCell ref="D64:H64"/>
    <mergeCell ref="I64:M64"/>
    <mergeCell ref="N64:R64"/>
    <mergeCell ref="S64:W64"/>
    <mergeCell ref="X64:AB64"/>
    <mergeCell ref="AC64:AG64"/>
    <mergeCell ref="AH64:AL64"/>
    <mergeCell ref="AM64:AQ64"/>
    <mergeCell ref="D9:D10"/>
    <mergeCell ref="E9:E10"/>
    <mergeCell ref="F9:F10"/>
    <mergeCell ref="G9:G10"/>
    <mergeCell ref="H9:H10"/>
    <mergeCell ref="D11:D12"/>
    <mergeCell ref="E11:E12"/>
    <mergeCell ref="F11:F12"/>
    <mergeCell ref="G11:G12"/>
    <mergeCell ref="H11:H12"/>
    <mergeCell ref="D13:D14"/>
    <mergeCell ref="E13:E14"/>
    <mergeCell ref="F13:F14"/>
    <mergeCell ref="G13:G14"/>
    <mergeCell ref="H13:H14"/>
    <mergeCell ref="D15:D16"/>
    <mergeCell ref="AM55:AM57"/>
    <mergeCell ref="AN55:AN57"/>
    <mergeCell ref="AO55:AO57"/>
    <mergeCell ref="AM58:AM59"/>
    <mergeCell ref="AN58:AN59"/>
    <mergeCell ref="AO58:AO59"/>
    <mergeCell ref="AP4:AP6"/>
    <mergeCell ref="AP24:AP26"/>
    <mergeCell ref="AP45:AP47"/>
    <mergeCell ref="AN34:AN36"/>
    <mergeCell ref="AO34:AO36"/>
    <mergeCell ref="AM37:AM38"/>
    <mergeCell ref="AN37:AN38"/>
    <mergeCell ref="AO37:AO38"/>
    <mergeCell ref="AM49:AM51"/>
    <mergeCell ref="AN49:AN51"/>
    <mergeCell ref="AO49:AO51"/>
    <mergeCell ref="AM52:AM54"/>
    <mergeCell ref="AN52:AN54"/>
    <mergeCell ref="AO52:AO54"/>
    <mergeCell ref="AH55:AH57"/>
    <mergeCell ref="AI55:AI57"/>
    <mergeCell ref="AJ55:AJ57"/>
    <mergeCell ref="AK55:AK57"/>
    <mergeCell ref="AL55:AL57"/>
    <mergeCell ref="AM8:AM10"/>
    <mergeCell ref="AN8:AN10"/>
    <mergeCell ref="AO8:AO10"/>
    <mergeCell ref="AM11:AM13"/>
    <mergeCell ref="AN11:AN13"/>
    <mergeCell ref="AO11:AO13"/>
    <mergeCell ref="AM14:AM16"/>
    <mergeCell ref="AN14:AN16"/>
    <mergeCell ref="AO14:AO16"/>
    <mergeCell ref="AM17:AM18"/>
    <mergeCell ref="AN17:AN18"/>
    <mergeCell ref="AO17:AO18"/>
    <mergeCell ref="AM28:AM30"/>
    <mergeCell ref="AN28:AN30"/>
    <mergeCell ref="AO28:AO30"/>
    <mergeCell ref="AM31:AM33"/>
    <mergeCell ref="AN31:AN33"/>
    <mergeCell ref="AO31:AO33"/>
    <mergeCell ref="AM34:AM36"/>
    <mergeCell ref="AH49:AH51"/>
    <mergeCell ref="AI49:AI51"/>
    <mergeCell ref="AJ49:AJ51"/>
    <mergeCell ref="AK49:AK51"/>
    <mergeCell ref="AL49:AL51"/>
    <mergeCell ref="AH52:AH54"/>
    <mergeCell ref="AI52:AI54"/>
    <mergeCell ref="AJ52:AJ54"/>
    <mergeCell ref="AK52:AK54"/>
    <mergeCell ref="AL52:AL54"/>
    <mergeCell ref="AL28:AL30"/>
    <mergeCell ref="AH31:AH33"/>
    <mergeCell ref="AI31:AI33"/>
    <mergeCell ref="AJ31:AJ33"/>
    <mergeCell ref="AK31:AK33"/>
    <mergeCell ref="AL31:AL33"/>
    <mergeCell ref="AH34:AH36"/>
    <mergeCell ref="AI34:AI36"/>
    <mergeCell ref="AJ34:AJ36"/>
    <mergeCell ref="AK34:AK36"/>
    <mergeCell ref="AL34:AL36"/>
    <mergeCell ref="AL8:AL10"/>
    <mergeCell ref="AH11:AH13"/>
    <mergeCell ref="AI11:AI13"/>
    <mergeCell ref="AJ11:AJ13"/>
    <mergeCell ref="AK11:AK13"/>
    <mergeCell ref="AL11:AL13"/>
    <mergeCell ref="AH14:AH16"/>
    <mergeCell ref="AI14:AI16"/>
    <mergeCell ref="AJ14:AJ16"/>
    <mergeCell ref="AK14:AK16"/>
    <mergeCell ref="AL14:AL16"/>
    <mergeCell ref="S36:S37"/>
    <mergeCell ref="T36:T37"/>
    <mergeCell ref="U36:U37"/>
    <mergeCell ref="V36:V37"/>
    <mergeCell ref="W36:W37"/>
    <mergeCell ref="AH8:AH10"/>
    <mergeCell ref="AI8:AI10"/>
    <mergeCell ref="AJ8:AJ10"/>
    <mergeCell ref="AK8:AK10"/>
    <mergeCell ref="AH28:AH30"/>
    <mergeCell ref="AI28:AI30"/>
    <mergeCell ref="AJ28:AJ30"/>
    <mergeCell ref="AK28:AK30"/>
    <mergeCell ref="S32:S33"/>
    <mergeCell ref="T32:T33"/>
    <mergeCell ref="U32:U33"/>
    <mergeCell ref="V32:V33"/>
    <mergeCell ref="W32:W33"/>
    <mergeCell ref="S34:S35"/>
    <mergeCell ref="T34:T35"/>
    <mergeCell ref="U34:U35"/>
    <mergeCell ref="V34:V35"/>
    <mergeCell ref="W34:W35"/>
    <mergeCell ref="U16:U17"/>
    <mergeCell ref="V16:V17"/>
    <mergeCell ref="W16:W17"/>
    <mergeCell ref="S28:S29"/>
    <mergeCell ref="T28:T29"/>
    <mergeCell ref="U28:U29"/>
    <mergeCell ref="V28:V29"/>
    <mergeCell ref="W28:W29"/>
    <mergeCell ref="S30:S31"/>
    <mergeCell ref="T30:T31"/>
    <mergeCell ref="U30:U31"/>
    <mergeCell ref="V30:V31"/>
    <mergeCell ref="W30:W31"/>
    <mergeCell ref="U8:U9"/>
    <mergeCell ref="V8:V9"/>
    <mergeCell ref="W8:W9"/>
    <mergeCell ref="S10:S11"/>
    <mergeCell ref="T10:T11"/>
    <mergeCell ref="U10:U11"/>
    <mergeCell ref="V10:V11"/>
    <mergeCell ref="W10:W11"/>
    <mergeCell ref="X54:X57"/>
    <mergeCell ref="X49:X50"/>
    <mergeCell ref="X33:X36"/>
    <mergeCell ref="X28:X29"/>
    <mergeCell ref="S12:S13"/>
    <mergeCell ref="T12:T13"/>
    <mergeCell ref="U12:U13"/>
    <mergeCell ref="V12:V13"/>
    <mergeCell ref="W12:W13"/>
    <mergeCell ref="S14:S15"/>
    <mergeCell ref="T14:T15"/>
    <mergeCell ref="U14:U15"/>
    <mergeCell ref="V14:V15"/>
    <mergeCell ref="W14:W15"/>
    <mergeCell ref="S16:S17"/>
    <mergeCell ref="T16:T17"/>
    <mergeCell ref="Y54:Y57"/>
    <mergeCell ref="Z54:Z57"/>
    <mergeCell ref="AA54:AA57"/>
    <mergeCell ref="AB54:AB57"/>
    <mergeCell ref="X58:X59"/>
    <mergeCell ref="Y58:Y59"/>
    <mergeCell ref="Z58:Z59"/>
    <mergeCell ref="AA58:AA59"/>
    <mergeCell ref="AB58:AB59"/>
    <mergeCell ref="Y49:Y50"/>
    <mergeCell ref="Z49:Z50"/>
    <mergeCell ref="AA49:AA50"/>
    <mergeCell ref="AB49:AB50"/>
    <mergeCell ref="X51:X53"/>
    <mergeCell ref="Y51:Y53"/>
    <mergeCell ref="Z51:Z53"/>
    <mergeCell ref="AA51:AA53"/>
    <mergeCell ref="AB51:AB53"/>
    <mergeCell ref="Y33:Y36"/>
    <mergeCell ref="Z33:Z36"/>
    <mergeCell ref="AA33:AA36"/>
    <mergeCell ref="AB33:AB36"/>
    <mergeCell ref="X37:X38"/>
    <mergeCell ref="Y37:Y38"/>
    <mergeCell ref="Z37:Z38"/>
    <mergeCell ref="AA37:AA38"/>
    <mergeCell ref="AB37:AB38"/>
    <mergeCell ref="Y28:Y29"/>
    <mergeCell ref="Z28:Z29"/>
    <mergeCell ref="AA28:AA29"/>
    <mergeCell ref="AB28:AB29"/>
    <mergeCell ref="X30:X32"/>
    <mergeCell ref="Y30:Y32"/>
    <mergeCell ref="Z30:Z32"/>
    <mergeCell ref="AA30:AA32"/>
    <mergeCell ref="AB30:AB32"/>
    <mergeCell ref="AB13:AB16"/>
    <mergeCell ref="X17:X18"/>
    <mergeCell ref="Y17:Y18"/>
    <mergeCell ref="Z17:Z18"/>
    <mergeCell ref="AA17:AA18"/>
    <mergeCell ref="AB17:AB18"/>
    <mergeCell ref="Z8:Z9"/>
    <mergeCell ref="AA8:AA9"/>
    <mergeCell ref="AB8:AB9"/>
    <mergeCell ref="X10:X12"/>
    <mergeCell ref="Y10:Y12"/>
    <mergeCell ref="Z10:Z12"/>
    <mergeCell ref="AA10:AA12"/>
    <mergeCell ref="AB10:AB12"/>
    <mergeCell ref="I54:I57"/>
    <mergeCell ref="J54:J57"/>
    <mergeCell ref="K54:K57"/>
    <mergeCell ref="L54:L57"/>
    <mergeCell ref="M54:M57"/>
    <mergeCell ref="I58:I59"/>
    <mergeCell ref="J58:J59"/>
    <mergeCell ref="K58:K59"/>
    <mergeCell ref="L58:L59"/>
    <mergeCell ref="M58:M59"/>
    <mergeCell ref="I37:I38"/>
    <mergeCell ref="J37:J38"/>
    <mergeCell ref="K37:K38"/>
    <mergeCell ref="L37:L38"/>
    <mergeCell ref="M37:M38"/>
    <mergeCell ref="I50:I53"/>
    <mergeCell ref="J50:J53"/>
    <mergeCell ref="K50:K53"/>
    <mergeCell ref="L50:L53"/>
    <mergeCell ref="M50:M53"/>
    <mergeCell ref="L33:L36"/>
    <mergeCell ref="M33:M36"/>
    <mergeCell ref="I17:I18"/>
    <mergeCell ref="J17:J18"/>
    <mergeCell ref="L17:L18"/>
    <mergeCell ref="I29:I32"/>
    <mergeCell ref="J29:J32"/>
    <mergeCell ref="K29:K32"/>
    <mergeCell ref="L29:L32"/>
    <mergeCell ref="K17:K18"/>
    <mergeCell ref="M17:M18"/>
    <mergeCell ref="D42:H42"/>
    <mergeCell ref="I42:M42"/>
    <mergeCell ref="N42:R42"/>
    <mergeCell ref="S42:W42"/>
    <mergeCell ref="X42:AB42"/>
    <mergeCell ref="AC42:AG42"/>
    <mergeCell ref="AH42:AL42"/>
    <mergeCell ref="AM42:AQ42"/>
    <mergeCell ref="AC1:AG1"/>
    <mergeCell ref="AH1:AL1"/>
    <mergeCell ref="AM1:AQ1"/>
    <mergeCell ref="I9:I12"/>
    <mergeCell ref="J9:J12"/>
    <mergeCell ref="L9:L12"/>
    <mergeCell ref="I13:I16"/>
    <mergeCell ref="J13:J16"/>
    <mergeCell ref="L13:L16"/>
    <mergeCell ref="K13:K16"/>
    <mergeCell ref="AH21:AL21"/>
    <mergeCell ref="AM21:AQ21"/>
    <mergeCell ref="M29:M32"/>
    <mergeCell ref="I33:I36"/>
    <mergeCell ref="J33:J36"/>
    <mergeCell ref="K33:K36"/>
    <mergeCell ref="C6:C18"/>
    <mergeCell ref="D21:H21"/>
    <mergeCell ref="I21:M21"/>
    <mergeCell ref="N21:R21"/>
    <mergeCell ref="S21:W21"/>
    <mergeCell ref="X21:AB21"/>
    <mergeCell ref="AC21:AG21"/>
    <mergeCell ref="B1:C1"/>
    <mergeCell ref="D1:H1"/>
    <mergeCell ref="I1:M1"/>
    <mergeCell ref="N1:R1"/>
    <mergeCell ref="S1:W1"/>
    <mergeCell ref="X1:AB1"/>
    <mergeCell ref="M13:M16"/>
    <mergeCell ref="M9:M12"/>
    <mergeCell ref="K9:K12"/>
    <mergeCell ref="X8:X9"/>
    <mergeCell ref="Y8:Y9"/>
    <mergeCell ref="X13:X16"/>
    <mergeCell ref="Y13:Y16"/>
    <mergeCell ref="S8:S9"/>
    <mergeCell ref="T8:T9"/>
    <mergeCell ref="Z13:Z16"/>
    <mergeCell ref="AA13:AA16"/>
  </mergeCells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S85"/>
  <sheetViews>
    <sheetView workbookViewId="0">
      <pane xSplit="3" ySplit="2" topLeftCell="M3" activePane="bottomRight" state="frozen"/>
      <selection activeCell="S4" sqref="S4:W6"/>
      <selection pane="topRight" activeCell="S4" sqref="S4:W6"/>
      <selection pane="bottomLeft" activeCell="S4" sqref="S4:W6"/>
      <selection pane="bottomRight" activeCell="F31" sqref="F31"/>
    </sheetView>
  </sheetViews>
  <sheetFormatPr defaultColWidth="8.77734375" defaultRowHeight="14.4" x14ac:dyDescent="0.3"/>
  <cols>
    <col min="1" max="1" width="12" customWidth="1"/>
    <col min="2" max="2" width="7.77734375" customWidth="1"/>
    <col min="4" max="4" width="6.44140625" bestFit="1" customWidth="1"/>
    <col min="5" max="7" width="5" bestFit="1" customWidth="1"/>
    <col min="8" max="8" width="8" bestFit="1" customWidth="1"/>
    <col min="9" max="9" width="6.44140625" bestFit="1" customWidth="1"/>
    <col min="10" max="10" width="4" bestFit="1" customWidth="1"/>
    <col min="11" max="11" width="5" bestFit="1" customWidth="1"/>
    <col min="12" max="12" width="4" bestFit="1" customWidth="1"/>
    <col min="13" max="13" width="8" bestFit="1" customWidth="1"/>
    <col min="14" max="14" width="6.44140625" bestFit="1" customWidth="1"/>
    <col min="15" max="15" width="4" bestFit="1" customWidth="1"/>
    <col min="16" max="16" width="6.44140625" bestFit="1" customWidth="1"/>
    <col min="17" max="17" width="4" bestFit="1" customWidth="1"/>
    <col min="18" max="18" width="8" bestFit="1" customWidth="1"/>
    <col min="19" max="19" width="6.44140625" bestFit="1" customWidth="1"/>
    <col min="20" max="20" width="4" bestFit="1" customWidth="1"/>
    <col min="21" max="21" width="5" bestFit="1" customWidth="1"/>
    <col min="22" max="22" width="4" bestFit="1" customWidth="1"/>
    <col min="23" max="23" width="8" bestFit="1" customWidth="1"/>
    <col min="24" max="24" width="6.44140625" bestFit="1" customWidth="1"/>
    <col min="25" max="25" width="4" bestFit="1" customWidth="1"/>
    <col min="26" max="27" width="5" bestFit="1" customWidth="1"/>
    <col min="28" max="28" width="8" bestFit="1" customWidth="1"/>
    <col min="29" max="29" width="6.44140625" bestFit="1" customWidth="1"/>
    <col min="30" max="30" width="4" bestFit="1" customWidth="1"/>
    <col min="31" max="31" width="5.44140625" customWidth="1"/>
    <col min="32" max="32" width="5" bestFit="1" customWidth="1"/>
    <col min="33" max="33" width="8" bestFit="1" customWidth="1"/>
    <col min="34" max="34" width="6.44140625" bestFit="1" customWidth="1"/>
    <col min="35" max="35" width="4" bestFit="1" customWidth="1"/>
    <col min="36" max="36" width="7.44140625" customWidth="1"/>
    <col min="37" max="37" width="4" bestFit="1" customWidth="1"/>
    <col min="38" max="38" width="8" bestFit="1" customWidth="1"/>
    <col min="39" max="39" width="6.44140625" bestFit="1" customWidth="1"/>
    <col min="40" max="40" width="8.77734375" bestFit="1" customWidth="1"/>
    <col min="41" max="41" width="9" customWidth="1"/>
    <col min="42" max="42" width="7.44140625" bestFit="1" customWidth="1"/>
    <col min="43" max="43" width="8.21875" bestFit="1" customWidth="1"/>
    <col min="45" max="45" width="9.21875" bestFit="1" customWidth="1"/>
  </cols>
  <sheetData>
    <row r="1" spans="1:45" x14ac:dyDescent="0.3">
      <c r="A1" s="68" t="s">
        <v>115</v>
      </c>
      <c r="B1" s="152" t="s">
        <v>40</v>
      </c>
      <c r="C1" s="152"/>
      <c r="D1" s="152" t="s">
        <v>1</v>
      </c>
      <c r="E1" s="152"/>
      <c r="F1" s="152"/>
      <c r="G1" s="152"/>
      <c r="H1" s="152"/>
      <c r="I1" s="152" t="s">
        <v>2</v>
      </c>
      <c r="J1" s="152"/>
      <c r="K1" s="152"/>
      <c r="L1" s="152"/>
      <c r="M1" s="152"/>
      <c r="N1" s="152" t="s">
        <v>3</v>
      </c>
      <c r="O1" s="152"/>
      <c r="P1" s="152"/>
      <c r="Q1" s="152"/>
      <c r="R1" s="152"/>
      <c r="S1" s="152" t="s">
        <v>4</v>
      </c>
      <c r="T1" s="152"/>
      <c r="U1" s="152"/>
      <c r="V1" s="152"/>
      <c r="W1" s="152"/>
      <c r="X1" s="152" t="s">
        <v>5</v>
      </c>
      <c r="Y1" s="152"/>
      <c r="Z1" s="152"/>
      <c r="AA1" s="152"/>
      <c r="AB1" s="152"/>
      <c r="AC1" s="152" t="s">
        <v>6</v>
      </c>
      <c r="AD1" s="152"/>
      <c r="AE1" s="152"/>
      <c r="AF1" s="152"/>
      <c r="AG1" s="152"/>
      <c r="AH1" s="152" t="s">
        <v>7</v>
      </c>
      <c r="AI1" s="152"/>
      <c r="AJ1" s="152"/>
      <c r="AK1" s="152"/>
      <c r="AL1" s="152"/>
      <c r="AM1" s="152" t="s">
        <v>8</v>
      </c>
      <c r="AN1" s="152"/>
      <c r="AO1" s="152"/>
      <c r="AP1" s="152"/>
      <c r="AQ1" s="152"/>
    </row>
    <row r="2" spans="1:45" x14ac:dyDescent="0.3">
      <c r="A2" s="3"/>
      <c r="B2" s="3" t="s">
        <v>39</v>
      </c>
      <c r="C2" s="3" t="s">
        <v>38</v>
      </c>
      <c r="D2" s="55" t="s">
        <v>37</v>
      </c>
      <c r="E2" s="55" t="s">
        <v>11</v>
      </c>
      <c r="F2" s="55" t="s">
        <v>27</v>
      </c>
      <c r="G2" s="55" t="s">
        <v>11</v>
      </c>
      <c r="H2" s="55" t="s">
        <v>28</v>
      </c>
      <c r="I2" s="3" t="s">
        <v>37</v>
      </c>
      <c r="J2" s="3" t="s">
        <v>11</v>
      </c>
      <c r="K2" s="3" t="s">
        <v>27</v>
      </c>
      <c r="L2" s="3" t="s">
        <v>11</v>
      </c>
      <c r="M2" s="3" t="s">
        <v>28</v>
      </c>
      <c r="N2" s="3" t="s">
        <v>37</v>
      </c>
      <c r="O2" s="3" t="s">
        <v>11</v>
      </c>
      <c r="P2" s="3" t="s">
        <v>27</v>
      </c>
      <c r="Q2" s="3" t="s">
        <v>11</v>
      </c>
      <c r="R2" s="3" t="s">
        <v>28</v>
      </c>
      <c r="S2" s="3" t="s">
        <v>37</v>
      </c>
      <c r="T2" s="3" t="s">
        <v>11</v>
      </c>
      <c r="U2" s="3" t="s">
        <v>27</v>
      </c>
      <c r="V2" s="3" t="s">
        <v>11</v>
      </c>
      <c r="W2" s="3" t="s">
        <v>28</v>
      </c>
      <c r="X2" s="55" t="s">
        <v>37</v>
      </c>
      <c r="Y2" s="55" t="s">
        <v>11</v>
      </c>
      <c r="Z2" s="55" t="s">
        <v>27</v>
      </c>
      <c r="AA2" s="55" t="s">
        <v>11</v>
      </c>
      <c r="AB2" s="55" t="s">
        <v>28</v>
      </c>
      <c r="AC2" s="55" t="s">
        <v>37</v>
      </c>
      <c r="AD2" s="55" t="s">
        <v>11</v>
      </c>
      <c r="AE2" s="55" t="s">
        <v>27</v>
      </c>
      <c r="AF2" s="55" t="s">
        <v>11</v>
      </c>
      <c r="AG2" s="55" t="s">
        <v>28</v>
      </c>
      <c r="AH2" s="3" t="s">
        <v>37</v>
      </c>
      <c r="AI2" s="3" t="s">
        <v>11</v>
      </c>
      <c r="AJ2" s="3" t="s">
        <v>27</v>
      </c>
      <c r="AK2" s="3" t="s">
        <v>11</v>
      </c>
      <c r="AL2" s="3" t="s">
        <v>28</v>
      </c>
      <c r="AM2" s="3" t="s">
        <v>37</v>
      </c>
      <c r="AN2" s="3" t="s">
        <v>11</v>
      </c>
      <c r="AO2" s="3" t="s">
        <v>27</v>
      </c>
      <c r="AP2" s="3" t="s">
        <v>11</v>
      </c>
      <c r="AQ2" s="3" t="s">
        <v>28</v>
      </c>
    </row>
    <row r="3" spans="1:45" x14ac:dyDescent="0.3">
      <c r="B3" s="4" t="s">
        <v>12</v>
      </c>
      <c r="C3" t="s">
        <v>65</v>
      </c>
      <c r="D3" s="25" t="s">
        <v>222</v>
      </c>
      <c r="E3" s="3">
        <v>66</v>
      </c>
      <c r="F3" s="3">
        <v>952</v>
      </c>
      <c r="G3" s="3">
        <v>64</v>
      </c>
      <c r="H3" s="3">
        <v>929</v>
      </c>
      <c r="I3" s="102" t="s">
        <v>311</v>
      </c>
      <c r="J3" s="103">
        <v>239</v>
      </c>
      <c r="K3" s="103">
        <v>952</v>
      </c>
      <c r="L3" s="103">
        <v>228</v>
      </c>
      <c r="M3" s="103">
        <v>882</v>
      </c>
      <c r="X3" s="3"/>
      <c r="Y3" s="3"/>
      <c r="Z3" s="3"/>
      <c r="AA3" s="3"/>
      <c r="AB3" s="3"/>
      <c r="AC3" s="36" t="s">
        <v>12</v>
      </c>
      <c r="AD3" s="3">
        <v>277</v>
      </c>
      <c r="AE3" s="50">
        <v>664</v>
      </c>
      <c r="AF3" s="3">
        <v>302</v>
      </c>
      <c r="AG3" s="50">
        <v>639.9</v>
      </c>
      <c r="AM3" s="3"/>
      <c r="AN3" s="3" t="s">
        <v>212</v>
      </c>
      <c r="AO3" s="3" t="s">
        <v>211</v>
      </c>
      <c r="AP3" s="3" t="s">
        <v>217</v>
      </c>
    </row>
    <row r="4" spans="1:45" x14ac:dyDescent="0.3">
      <c r="B4" s="4" t="s">
        <v>13</v>
      </c>
      <c r="C4" t="s">
        <v>118</v>
      </c>
      <c r="D4" s="26" t="s">
        <v>223</v>
      </c>
      <c r="E4" s="3">
        <v>150</v>
      </c>
      <c r="F4" s="3">
        <v>1095</v>
      </c>
      <c r="G4" s="3">
        <v>141</v>
      </c>
      <c r="H4" s="3">
        <v>983</v>
      </c>
      <c r="I4" s="104" t="s">
        <v>312</v>
      </c>
      <c r="J4" s="105">
        <v>184</v>
      </c>
      <c r="K4" s="105">
        <v>1030</v>
      </c>
      <c r="L4" s="105">
        <v>164</v>
      </c>
      <c r="M4" s="105">
        <v>937</v>
      </c>
      <c r="S4" s="3"/>
      <c r="T4" s="85" t="s">
        <v>304</v>
      </c>
      <c r="U4" s="85"/>
      <c r="V4" s="84"/>
      <c r="W4" s="84"/>
      <c r="X4" s="31" t="s">
        <v>196</v>
      </c>
      <c r="Y4" s="3">
        <v>490</v>
      </c>
      <c r="Z4" s="3">
        <v>1083</v>
      </c>
      <c r="AA4" s="3">
        <v>559</v>
      </c>
      <c r="AB4" s="3">
        <v>987</v>
      </c>
      <c r="AC4" s="36" t="s">
        <v>13</v>
      </c>
      <c r="AD4" s="3">
        <v>168</v>
      </c>
      <c r="AE4" s="50">
        <v>860.8</v>
      </c>
      <c r="AF4" s="3">
        <v>179</v>
      </c>
      <c r="AG4" s="50">
        <v>724.2</v>
      </c>
      <c r="AM4" s="39" t="s">
        <v>214</v>
      </c>
      <c r="AN4" s="3">
        <v>1503</v>
      </c>
      <c r="AO4" s="50">
        <v>557.53</v>
      </c>
      <c r="AP4" s="163">
        <v>558.46</v>
      </c>
      <c r="AQ4" s="6"/>
      <c r="AR4" s="6"/>
    </row>
    <row r="5" spans="1:45" x14ac:dyDescent="0.3">
      <c r="B5" s="4" t="s">
        <v>14</v>
      </c>
      <c r="C5" t="s">
        <v>119</v>
      </c>
      <c r="D5" s="26" t="s">
        <v>224</v>
      </c>
      <c r="E5" s="3">
        <v>134</v>
      </c>
      <c r="F5" s="3">
        <v>1136</v>
      </c>
      <c r="G5" s="3">
        <v>135</v>
      </c>
      <c r="H5" s="3">
        <v>950</v>
      </c>
      <c r="S5" s="85" t="s">
        <v>302</v>
      </c>
      <c r="T5" s="3">
        <v>636</v>
      </c>
      <c r="U5" s="3">
        <v>807</v>
      </c>
      <c r="X5" s="32" t="s">
        <v>198</v>
      </c>
      <c r="Y5" s="33">
        <v>476</v>
      </c>
      <c r="Z5" s="33">
        <v>1309</v>
      </c>
      <c r="AA5" s="33">
        <v>574</v>
      </c>
      <c r="AB5" s="33">
        <v>1011</v>
      </c>
      <c r="AC5" s="36" t="s">
        <v>14</v>
      </c>
      <c r="AD5" s="3">
        <v>93</v>
      </c>
      <c r="AE5" s="50">
        <v>871.4</v>
      </c>
      <c r="AF5" s="3">
        <v>89</v>
      </c>
      <c r="AG5" s="50">
        <v>714.7</v>
      </c>
      <c r="AM5" s="40" t="s">
        <v>215</v>
      </c>
      <c r="AN5" s="3">
        <v>1620</v>
      </c>
      <c r="AO5" s="50">
        <v>571.78</v>
      </c>
      <c r="AP5" s="163"/>
      <c r="AQ5" s="43"/>
      <c r="AR5" s="43"/>
      <c r="AS5" s="17"/>
    </row>
    <row r="6" spans="1:45" x14ac:dyDescent="0.3">
      <c r="B6" s="4" t="s">
        <v>45</v>
      </c>
      <c r="C6" s="183" t="s">
        <v>120</v>
      </c>
      <c r="D6" s="26" t="s">
        <v>225</v>
      </c>
      <c r="E6" s="3">
        <v>117</v>
      </c>
      <c r="F6" s="3">
        <v>1236</v>
      </c>
      <c r="G6" s="3">
        <v>123</v>
      </c>
      <c r="H6" s="3">
        <v>866</v>
      </c>
      <c r="S6" s="85" t="s">
        <v>303</v>
      </c>
      <c r="T6" s="3">
        <v>687</v>
      </c>
      <c r="U6" s="3">
        <v>832</v>
      </c>
      <c r="X6" s="32" t="s">
        <v>197</v>
      </c>
      <c r="Y6" s="3">
        <v>423</v>
      </c>
      <c r="Z6" s="3">
        <v>1232</v>
      </c>
      <c r="AA6" s="3">
        <v>577</v>
      </c>
      <c r="AB6" s="3">
        <v>935</v>
      </c>
      <c r="AC6" s="36" t="s">
        <v>15</v>
      </c>
      <c r="AD6" s="3">
        <v>80</v>
      </c>
      <c r="AE6" s="50">
        <v>906.7</v>
      </c>
      <c r="AF6" s="3">
        <v>117</v>
      </c>
      <c r="AG6" s="50">
        <v>629.70000000000005</v>
      </c>
      <c r="AM6" s="3" t="s">
        <v>216</v>
      </c>
      <c r="AN6" s="3">
        <v>1500</v>
      </c>
      <c r="AO6" s="50">
        <v>545</v>
      </c>
      <c r="AP6" s="163"/>
      <c r="AQ6" s="43"/>
      <c r="AR6" s="43"/>
      <c r="AS6" s="17"/>
    </row>
    <row r="7" spans="1:45" x14ac:dyDescent="0.3">
      <c r="B7" s="4"/>
      <c r="C7" s="183"/>
      <c r="D7" s="26"/>
      <c r="E7" s="3"/>
      <c r="F7" s="3"/>
      <c r="G7" s="3"/>
      <c r="H7" s="3"/>
      <c r="X7" s="38"/>
      <c r="Y7" s="3"/>
      <c r="Z7" s="3"/>
      <c r="AA7" s="3"/>
      <c r="AB7" s="3"/>
      <c r="AC7" s="36"/>
      <c r="AD7" s="3"/>
      <c r="AE7" s="50"/>
      <c r="AF7" s="3"/>
      <c r="AG7" s="50"/>
      <c r="AM7" s="67"/>
      <c r="AN7" s="67" t="s">
        <v>212</v>
      </c>
      <c r="AO7" s="50" t="s">
        <v>211</v>
      </c>
      <c r="AP7" s="50"/>
      <c r="AQ7" s="6"/>
      <c r="AR7" s="6"/>
      <c r="AS7" s="17"/>
    </row>
    <row r="8" spans="1:45" x14ac:dyDescent="0.3">
      <c r="C8" s="183"/>
      <c r="D8" s="26" t="s">
        <v>226</v>
      </c>
      <c r="E8" s="3">
        <v>170</v>
      </c>
      <c r="F8" s="3">
        <v>1180</v>
      </c>
      <c r="G8" s="3">
        <v>176</v>
      </c>
      <c r="H8" s="3">
        <v>964</v>
      </c>
      <c r="I8" s="3" t="s">
        <v>16</v>
      </c>
      <c r="J8" s="3">
        <v>47</v>
      </c>
      <c r="K8" s="3">
        <v>1410</v>
      </c>
      <c r="L8" s="3">
        <v>52</v>
      </c>
      <c r="M8" s="3">
        <v>927</v>
      </c>
      <c r="N8" s="152" t="s">
        <v>191</v>
      </c>
      <c r="O8" s="152">
        <v>131</v>
      </c>
      <c r="P8" s="152">
        <v>1215</v>
      </c>
      <c r="Q8" s="152">
        <v>119</v>
      </c>
      <c r="R8" s="152">
        <v>930</v>
      </c>
      <c r="S8" s="152" t="s">
        <v>200</v>
      </c>
      <c r="T8" s="152">
        <v>138</v>
      </c>
      <c r="U8" s="152">
        <v>1248</v>
      </c>
      <c r="V8" s="152">
        <v>143</v>
      </c>
      <c r="W8" s="153">
        <v>834</v>
      </c>
      <c r="X8" s="152" t="s">
        <v>191</v>
      </c>
      <c r="Y8" s="152">
        <v>132</v>
      </c>
      <c r="Z8" s="152">
        <v>975</v>
      </c>
      <c r="AA8" s="152">
        <v>202</v>
      </c>
      <c r="AB8" s="152">
        <v>806</v>
      </c>
      <c r="AC8" s="36" t="s">
        <v>16</v>
      </c>
      <c r="AD8" s="3">
        <v>135</v>
      </c>
      <c r="AE8" s="50">
        <v>950.1</v>
      </c>
      <c r="AF8" s="3">
        <v>192</v>
      </c>
      <c r="AG8" s="50">
        <v>670.8</v>
      </c>
      <c r="AH8" s="152" t="s">
        <v>207</v>
      </c>
      <c r="AI8" s="159">
        <v>164</v>
      </c>
      <c r="AJ8" s="155">
        <v>843.9</v>
      </c>
      <c r="AK8" s="159">
        <v>160</v>
      </c>
      <c r="AL8" s="155">
        <v>603.9</v>
      </c>
      <c r="AM8" s="214" t="s">
        <v>207</v>
      </c>
      <c r="AN8" s="214">
        <v>772</v>
      </c>
      <c r="AO8" s="214">
        <v>575</v>
      </c>
      <c r="AP8" s="6"/>
      <c r="AQ8" s="6"/>
      <c r="AR8" s="6"/>
      <c r="AS8" s="6"/>
    </row>
    <row r="9" spans="1:45" x14ac:dyDescent="0.3">
      <c r="C9" s="183"/>
      <c r="D9" s="164" t="s">
        <v>218</v>
      </c>
      <c r="E9" s="152">
        <v>190</v>
      </c>
      <c r="F9" s="152">
        <v>1255</v>
      </c>
      <c r="G9" s="152">
        <v>185</v>
      </c>
      <c r="H9" s="152">
        <v>1096</v>
      </c>
      <c r="I9" s="152" t="s">
        <v>181</v>
      </c>
      <c r="J9" s="152">
        <v>221</v>
      </c>
      <c r="K9" s="152">
        <v>1293</v>
      </c>
      <c r="L9" s="152">
        <v>259</v>
      </c>
      <c r="M9" s="152">
        <v>1029</v>
      </c>
      <c r="N9" s="152"/>
      <c r="O9" s="152"/>
      <c r="P9" s="152"/>
      <c r="Q9" s="152"/>
      <c r="R9" s="152"/>
      <c r="S9" s="152"/>
      <c r="T9" s="152"/>
      <c r="U9" s="152"/>
      <c r="V9" s="152"/>
      <c r="W9" s="153"/>
      <c r="X9" s="152"/>
      <c r="Y9" s="152"/>
      <c r="Z9" s="152"/>
      <c r="AA9" s="152"/>
      <c r="AB9" s="152"/>
      <c r="AC9" s="36" t="s">
        <v>17</v>
      </c>
      <c r="AD9" s="3">
        <v>77</v>
      </c>
      <c r="AE9" s="50">
        <v>833</v>
      </c>
      <c r="AF9" s="3">
        <v>137</v>
      </c>
      <c r="AG9" s="50">
        <v>728.8</v>
      </c>
      <c r="AH9" s="152"/>
      <c r="AI9" s="159"/>
      <c r="AJ9" s="155"/>
      <c r="AK9" s="159"/>
      <c r="AL9" s="155"/>
      <c r="AM9" s="163"/>
      <c r="AN9" s="163"/>
      <c r="AO9" s="163"/>
      <c r="AP9" s="6"/>
      <c r="AQ9" s="6"/>
      <c r="AR9" s="6"/>
      <c r="AS9" s="6"/>
    </row>
    <row r="10" spans="1:45" x14ac:dyDescent="0.3">
      <c r="C10" s="183"/>
      <c r="D10" s="164"/>
      <c r="E10" s="152"/>
      <c r="F10" s="152"/>
      <c r="G10" s="152"/>
      <c r="H10" s="152"/>
      <c r="I10" s="152"/>
      <c r="J10" s="152"/>
      <c r="K10" s="152"/>
      <c r="L10" s="152"/>
      <c r="M10" s="152"/>
      <c r="N10" s="152" t="s">
        <v>248</v>
      </c>
      <c r="O10" s="152">
        <v>350</v>
      </c>
      <c r="P10" s="152">
        <v>1047</v>
      </c>
      <c r="Q10" s="152">
        <v>394</v>
      </c>
      <c r="R10" s="152">
        <v>840</v>
      </c>
      <c r="S10" s="152" t="s">
        <v>201</v>
      </c>
      <c r="T10" s="152">
        <v>136</v>
      </c>
      <c r="U10" s="152">
        <v>1202</v>
      </c>
      <c r="V10" s="152">
        <v>169</v>
      </c>
      <c r="W10" s="153">
        <v>836</v>
      </c>
      <c r="X10" s="152" t="s">
        <v>192</v>
      </c>
      <c r="Y10" s="152">
        <v>183</v>
      </c>
      <c r="Z10" s="152">
        <v>991</v>
      </c>
      <c r="AA10" s="152">
        <v>247</v>
      </c>
      <c r="AB10" s="152">
        <v>849</v>
      </c>
      <c r="AC10" s="36" t="s">
        <v>18</v>
      </c>
      <c r="AD10" s="3">
        <v>85</v>
      </c>
      <c r="AE10" s="50">
        <v>787.8</v>
      </c>
      <c r="AF10" s="3">
        <v>158</v>
      </c>
      <c r="AG10" s="50">
        <v>730.4</v>
      </c>
      <c r="AH10" s="152"/>
      <c r="AI10" s="159"/>
      <c r="AJ10" s="155"/>
      <c r="AK10" s="159"/>
      <c r="AL10" s="155"/>
      <c r="AM10" s="163"/>
      <c r="AN10" s="163"/>
      <c r="AO10" s="163"/>
      <c r="AP10" s="6"/>
      <c r="AQ10" s="6"/>
      <c r="AR10" s="6"/>
      <c r="AS10" s="6"/>
    </row>
    <row r="11" spans="1:45" x14ac:dyDescent="0.3">
      <c r="C11" s="183"/>
      <c r="D11" s="164" t="s">
        <v>219</v>
      </c>
      <c r="E11" s="152">
        <v>253</v>
      </c>
      <c r="F11" s="152">
        <v>1227</v>
      </c>
      <c r="G11" s="152">
        <v>289</v>
      </c>
      <c r="H11" s="152">
        <v>1099</v>
      </c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3"/>
      <c r="X11" s="152"/>
      <c r="Y11" s="152"/>
      <c r="Z11" s="152"/>
      <c r="AA11" s="152"/>
      <c r="AB11" s="152"/>
      <c r="AC11" s="36" t="s">
        <v>19</v>
      </c>
      <c r="AD11" s="3">
        <v>84</v>
      </c>
      <c r="AE11" s="50">
        <v>894.4</v>
      </c>
      <c r="AF11" s="3">
        <v>160</v>
      </c>
      <c r="AG11" s="50">
        <v>715.4</v>
      </c>
      <c r="AH11" s="152" t="s">
        <v>208</v>
      </c>
      <c r="AI11" s="159">
        <v>157</v>
      </c>
      <c r="AJ11" s="155">
        <v>759.6</v>
      </c>
      <c r="AK11" s="159">
        <v>181</v>
      </c>
      <c r="AL11" s="155">
        <v>682.2</v>
      </c>
      <c r="AM11" s="192" t="s">
        <v>208</v>
      </c>
      <c r="AN11" s="163">
        <v>692</v>
      </c>
      <c r="AO11" s="163">
        <v>530.79999999999995</v>
      </c>
      <c r="AP11" s="6"/>
      <c r="AQ11" s="6"/>
      <c r="AR11" s="6"/>
      <c r="AS11" s="6"/>
    </row>
    <row r="12" spans="1:45" x14ac:dyDescent="0.3">
      <c r="C12" s="183"/>
      <c r="D12" s="164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 t="s">
        <v>202</v>
      </c>
      <c r="T12" s="152">
        <v>179</v>
      </c>
      <c r="U12" s="152">
        <v>1009</v>
      </c>
      <c r="V12" s="152">
        <v>256</v>
      </c>
      <c r="W12" s="153">
        <v>828</v>
      </c>
      <c r="X12" s="152"/>
      <c r="Y12" s="152"/>
      <c r="Z12" s="152"/>
      <c r="AA12" s="152"/>
      <c r="AB12" s="152"/>
      <c r="AC12" s="36" t="s">
        <v>20</v>
      </c>
      <c r="AD12" s="3">
        <v>69</v>
      </c>
      <c r="AE12" s="50">
        <v>729.2</v>
      </c>
      <c r="AF12" s="3">
        <v>167</v>
      </c>
      <c r="AG12" s="50">
        <v>620.29999999999995</v>
      </c>
      <c r="AH12" s="152"/>
      <c r="AI12" s="159"/>
      <c r="AJ12" s="155"/>
      <c r="AK12" s="159"/>
      <c r="AL12" s="155"/>
      <c r="AM12" s="192"/>
      <c r="AN12" s="163"/>
      <c r="AO12" s="163"/>
      <c r="AP12" s="6"/>
      <c r="AQ12" s="6"/>
      <c r="AR12" s="6"/>
      <c r="AS12" s="6"/>
    </row>
    <row r="13" spans="1:45" x14ac:dyDescent="0.3">
      <c r="C13" s="183"/>
      <c r="D13" s="164" t="s">
        <v>220</v>
      </c>
      <c r="E13" s="152">
        <v>297</v>
      </c>
      <c r="F13" s="152">
        <v>1207</v>
      </c>
      <c r="G13" s="152">
        <v>318</v>
      </c>
      <c r="H13" s="152">
        <v>1059</v>
      </c>
      <c r="I13" s="152" t="s">
        <v>182</v>
      </c>
      <c r="J13" s="152">
        <v>308</v>
      </c>
      <c r="K13" s="152">
        <v>1115</v>
      </c>
      <c r="L13" s="152">
        <v>317</v>
      </c>
      <c r="M13" s="152">
        <v>1005</v>
      </c>
      <c r="N13" s="152"/>
      <c r="O13" s="152"/>
      <c r="P13" s="152"/>
      <c r="Q13" s="152"/>
      <c r="R13" s="152"/>
      <c r="S13" s="152"/>
      <c r="T13" s="152"/>
      <c r="U13" s="152"/>
      <c r="V13" s="152"/>
      <c r="W13" s="153"/>
      <c r="X13" s="152" t="s">
        <v>182</v>
      </c>
      <c r="Y13" s="152">
        <v>308</v>
      </c>
      <c r="Z13" s="152">
        <v>937</v>
      </c>
      <c r="AA13" s="152">
        <v>358</v>
      </c>
      <c r="AB13" s="152">
        <v>805</v>
      </c>
      <c r="AC13" s="36" t="s">
        <v>21</v>
      </c>
      <c r="AD13" s="3">
        <v>67</v>
      </c>
      <c r="AE13" s="50">
        <v>685.2</v>
      </c>
      <c r="AF13" s="3">
        <v>168</v>
      </c>
      <c r="AG13" s="50">
        <v>595.1</v>
      </c>
      <c r="AH13" s="152"/>
      <c r="AI13" s="159"/>
      <c r="AJ13" s="155"/>
      <c r="AK13" s="159"/>
      <c r="AL13" s="155"/>
      <c r="AM13" s="192"/>
      <c r="AN13" s="163"/>
      <c r="AO13" s="163"/>
      <c r="AP13" s="6"/>
      <c r="AQ13" s="6"/>
      <c r="AR13" s="6"/>
      <c r="AS13" s="6"/>
    </row>
    <row r="14" spans="1:45" x14ac:dyDescent="0.3">
      <c r="C14" s="183"/>
      <c r="D14" s="164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 t="s">
        <v>203</v>
      </c>
      <c r="T14" s="152">
        <v>192</v>
      </c>
      <c r="U14" s="152">
        <v>955</v>
      </c>
      <c r="V14" s="152">
        <v>193</v>
      </c>
      <c r="W14" s="153">
        <v>784</v>
      </c>
      <c r="X14" s="152"/>
      <c r="Y14" s="152"/>
      <c r="Z14" s="152"/>
      <c r="AA14" s="152"/>
      <c r="AB14" s="152"/>
      <c r="AC14" s="36" t="s">
        <v>22</v>
      </c>
      <c r="AD14" s="3">
        <v>73</v>
      </c>
      <c r="AE14" s="50">
        <v>777.2</v>
      </c>
      <c r="AF14" s="3">
        <v>136</v>
      </c>
      <c r="AG14" s="50">
        <v>591</v>
      </c>
      <c r="AH14" s="158" t="s">
        <v>209</v>
      </c>
      <c r="AI14" s="159">
        <v>149</v>
      </c>
      <c r="AJ14" s="155">
        <v>709.6</v>
      </c>
      <c r="AK14" s="159">
        <v>200</v>
      </c>
      <c r="AL14" s="155">
        <v>677.2</v>
      </c>
      <c r="AM14" s="163" t="s">
        <v>209</v>
      </c>
      <c r="AN14" s="163">
        <v>749</v>
      </c>
      <c r="AO14" s="163">
        <v>518</v>
      </c>
      <c r="AP14" s="6"/>
      <c r="AQ14" s="6"/>
      <c r="AR14" s="6"/>
      <c r="AS14" s="6"/>
    </row>
    <row r="15" spans="1:45" x14ac:dyDescent="0.3">
      <c r="C15" s="183"/>
      <c r="D15" s="164" t="s">
        <v>221</v>
      </c>
      <c r="E15" s="152">
        <v>292</v>
      </c>
      <c r="F15" s="152">
        <v>1169</v>
      </c>
      <c r="G15" s="152">
        <v>322</v>
      </c>
      <c r="H15" s="152">
        <v>1013</v>
      </c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3"/>
      <c r="X15" s="152"/>
      <c r="Y15" s="152"/>
      <c r="Z15" s="152"/>
      <c r="AA15" s="152"/>
      <c r="AB15" s="152"/>
      <c r="AC15" s="36" t="s">
        <v>23</v>
      </c>
      <c r="AD15" s="3">
        <v>75</v>
      </c>
      <c r="AE15" s="50">
        <v>621.20000000000005</v>
      </c>
      <c r="AF15" s="3">
        <v>160</v>
      </c>
      <c r="AG15" s="50">
        <v>613.9</v>
      </c>
      <c r="AH15" s="158"/>
      <c r="AI15" s="159"/>
      <c r="AJ15" s="155"/>
      <c r="AK15" s="159"/>
      <c r="AL15" s="155"/>
      <c r="AM15" s="163"/>
      <c r="AN15" s="163"/>
      <c r="AO15" s="163"/>
      <c r="AP15" s="6"/>
      <c r="AQ15" s="6"/>
      <c r="AR15" s="6"/>
      <c r="AS15" s="6"/>
    </row>
    <row r="16" spans="1:45" x14ac:dyDescent="0.3">
      <c r="C16" s="183"/>
      <c r="D16" s="164"/>
      <c r="E16" s="152"/>
      <c r="F16" s="152"/>
      <c r="G16" s="152"/>
      <c r="H16" s="152"/>
      <c r="I16" s="152"/>
      <c r="J16" s="152"/>
      <c r="K16" s="152"/>
      <c r="L16" s="152"/>
      <c r="M16" s="152"/>
      <c r="N16" s="152" t="s">
        <v>249</v>
      </c>
      <c r="O16" s="152">
        <v>151</v>
      </c>
      <c r="P16" s="152">
        <v>847</v>
      </c>
      <c r="Q16" s="152">
        <v>167</v>
      </c>
      <c r="R16" s="152">
        <v>694</v>
      </c>
      <c r="S16" s="152" t="s">
        <v>204</v>
      </c>
      <c r="T16" s="152">
        <v>217</v>
      </c>
      <c r="U16" s="152">
        <v>900</v>
      </c>
      <c r="V16" s="152">
        <v>164</v>
      </c>
      <c r="W16" s="153">
        <v>768</v>
      </c>
      <c r="X16" s="152"/>
      <c r="Y16" s="152"/>
      <c r="Z16" s="152"/>
      <c r="AA16" s="152"/>
      <c r="AB16" s="152"/>
      <c r="AC16" s="36" t="s">
        <v>24</v>
      </c>
      <c r="AD16" s="3">
        <v>85</v>
      </c>
      <c r="AE16" s="50">
        <v>652.29999999999995</v>
      </c>
      <c r="AF16" s="3">
        <v>187</v>
      </c>
      <c r="AG16" s="50">
        <v>566</v>
      </c>
      <c r="AH16" s="158"/>
      <c r="AI16" s="159"/>
      <c r="AJ16" s="155"/>
      <c r="AK16" s="159"/>
      <c r="AL16" s="155"/>
      <c r="AM16" s="163"/>
      <c r="AN16" s="163"/>
      <c r="AO16" s="163"/>
      <c r="AP16" s="6"/>
      <c r="AQ16" s="6"/>
      <c r="AR16" s="6"/>
      <c r="AS16" s="6"/>
    </row>
    <row r="17" spans="1:45" x14ac:dyDescent="0.3">
      <c r="C17" s="183"/>
      <c r="D17" s="164" t="s">
        <v>210</v>
      </c>
      <c r="E17" s="152">
        <v>262</v>
      </c>
      <c r="F17" s="152">
        <v>1106</v>
      </c>
      <c r="G17" s="152">
        <v>262</v>
      </c>
      <c r="H17" s="152">
        <v>983</v>
      </c>
      <c r="I17" s="152" t="s">
        <v>183</v>
      </c>
      <c r="J17" s="152">
        <v>204</v>
      </c>
      <c r="K17" s="152">
        <v>944</v>
      </c>
      <c r="L17" s="152">
        <v>247</v>
      </c>
      <c r="M17" s="152">
        <v>894</v>
      </c>
      <c r="N17" s="152"/>
      <c r="O17" s="152"/>
      <c r="P17" s="152"/>
      <c r="Q17" s="152"/>
      <c r="R17" s="152"/>
      <c r="S17" s="152"/>
      <c r="T17" s="152"/>
      <c r="U17" s="152"/>
      <c r="V17" s="152"/>
      <c r="W17" s="153"/>
      <c r="X17" s="152" t="s">
        <v>193</v>
      </c>
      <c r="Y17" s="152">
        <v>169</v>
      </c>
      <c r="Z17" s="152">
        <v>885</v>
      </c>
      <c r="AA17" s="152">
        <v>198</v>
      </c>
      <c r="AB17" s="152">
        <v>826</v>
      </c>
      <c r="AC17" s="36" t="s">
        <v>25</v>
      </c>
      <c r="AD17" s="3">
        <v>83</v>
      </c>
      <c r="AE17" s="50">
        <v>720.2</v>
      </c>
      <c r="AF17" s="3">
        <v>194</v>
      </c>
      <c r="AG17" s="50">
        <v>600.5</v>
      </c>
      <c r="AM17" s="163" t="s">
        <v>210</v>
      </c>
      <c r="AN17" s="163">
        <v>300</v>
      </c>
      <c r="AO17" s="163">
        <v>481.8</v>
      </c>
      <c r="AP17" s="6"/>
      <c r="AQ17" s="6"/>
      <c r="AR17" s="6"/>
      <c r="AS17" s="6"/>
    </row>
    <row r="18" spans="1:45" x14ac:dyDescent="0.3">
      <c r="C18" s="183"/>
      <c r="D18" s="164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3"/>
      <c r="T18" s="3"/>
      <c r="U18" s="3"/>
      <c r="V18" s="3"/>
      <c r="W18" s="34"/>
      <c r="X18" s="152"/>
      <c r="Y18" s="152"/>
      <c r="Z18" s="152"/>
      <c r="AA18" s="152"/>
      <c r="AB18" s="152"/>
      <c r="AC18" s="36" t="s">
        <v>26</v>
      </c>
      <c r="AD18" s="3">
        <v>74</v>
      </c>
      <c r="AE18" s="50">
        <v>636.29999999999995</v>
      </c>
      <c r="AF18" s="3">
        <v>147</v>
      </c>
      <c r="AG18" s="50">
        <v>545.1</v>
      </c>
      <c r="AM18" s="163"/>
      <c r="AN18" s="163"/>
      <c r="AO18" s="163"/>
      <c r="AP18" s="6"/>
      <c r="AQ18" s="6"/>
      <c r="AR18" s="6"/>
      <c r="AS18" s="6"/>
    </row>
    <row r="19" spans="1:45" x14ac:dyDescent="0.3">
      <c r="A19" s="53" t="s">
        <v>34</v>
      </c>
      <c r="B19" s="53"/>
      <c r="C19" s="51"/>
      <c r="D19" s="16"/>
      <c r="E19" s="16">
        <v>1464</v>
      </c>
      <c r="F19" s="16">
        <v>1188</v>
      </c>
      <c r="G19" s="16">
        <v>1552</v>
      </c>
      <c r="H19" s="16">
        <v>1038</v>
      </c>
      <c r="I19" s="64"/>
      <c r="J19" s="16"/>
      <c r="K19" s="16">
        <v>1182</v>
      </c>
      <c r="L19" s="16"/>
      <c r="M19" s="16">
        <v>984</v>
      </c>
      <c r="N19" s="16"/>
      <c r="O19" s="27">
        <v>632</v>
      </c>
      <c r="P19" s="16">
        <v>1034</v>
      </c>
      <c r="Q19" s="27">
        <v>680</v>
      </c>
      <c r="R19" s="16">
        <v>820</v>
      </c>
      <c r="S19" s="16"/>
      <c r="T19" s="16">
        <v>862</v>
      </c>
      <c r="U19" s="16">
        <v>1038</v>
      </c>
      <c r="V19" s="16">
        <v>925</v>
      </c>
      <c r="W19" s="51">
        <v>811</v>
      </c>
      <c r="X19" s="16"/>
      <c r="Y19" s="16">
        <v>792</v>
      </c>
      <c r="Z19" s="16">
        <v>945</v>
      </c>
      <c r="AA19" s="16">
        <v>1005</v>
      </c>
      <c r="AB19" s="16">
        <v>820</v>
      </c>
      <c r="AC19" s="16"/>
      <c r="AD19" s="16">
        <f>SUM(AD8:AD18)</f>
        <v>907</v>
      </c>
      <c r="AE19" s="52">
        <f>(AD8*AE8+AD9*AE9+AD10*AE10+AD11*AE11+AD12*AE12+AD13*AE13+AD14*AE14+AD15*AE15+AD16*AE16+AD17*AE17+AD18*AE18)/SUM(AD8:AD18)</f>
        <v>767.75545755237044</v>
      </c>
      <c r="AF19" s="16">
        <f>SUM(AF8:AF18)</f>
        <v>1806</v>
      </c>
      <c r="AG19" s="52">
        <f>(AF8*AG8+AF9*AG9+AF10*AG10+AF11*AG11+AF12*AG12+AF13*AG13+AF14*AG14+AF15*AG15+AF16*AG16+AF17*AG17+AF18*AG18)/SUM(AF8:AF18)</f>
        <v>632.96899224806202</v>
      </c>
      <c r="AH19" s="64"/>
      <c r="AI19" s="16"/>
      <c r="AJ19" s="52">
        <v>767</v>
      </c>
      <c r="AK19" s="52"/>
      <c r="AL19" s="52">
        <v>658.6</v>
      </c>
      <c r="AM19" s="63"/>
      <c r="AN19" s="63">
        <v>1044</v>
      </c>
      <c r="AO19" s="63">
        <v>575.9</v>
      </c>
      <c r="AP19" s="52">
        <v>1469</v>
      </c>
      <c r="AQ19" s="52">
        <v>505.5</v>
      </c>
      <c r="AR19" s="52" t="s">
        <v>213</v>
      </c>
      <c r="AS19" s="52">
        <v>534.70000000000005</v>
      </c>
    </row>
    <row r="20" spans="1:45" s="12" customFormat="1" x14ac:dyDescent="0.3">
      <c r="F20" s="43"/>
      <c r="H20" s="43"/>
      <c r="M20" s="8"/>
      <c r="P20" s="43"/>
      <c r="Q20" s="43"/>
      <c r="R20" s="43"/>
      <c r="U20" s="43"/>
      <c r="W20" s="43"/>
      <c r="Z20" s="43"/>
      <c r="AB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</row>
    <row r="21" spans="1:45" x14ac:dyDescent="0.3">
      <c r="A21" s="68" t="s">
        <v>116</v>
      </c>
      <c r="B21" s="3"/>
      <c r="C21" s="3"/>
      <c r="D21" s="152" t="s">
        <v>1</v>
      </c>
      <c r="E21" s="152"/>
      <c r="F21" s="152"/>
      <c r="G21" s="152"/>
      <c r="H21" s="152"/>
      <c r="I21" s="152" t="s">
        <v>2</v>
      </c>
      <c r="J21" s="152"/>
      <c r="K21" s="152"/>
      <c r="L21" s="152"/>
      <c r="M21" s="152"/>
      <c r="N21" s="152" t="s">
        <v>3</v>
      </c>
      <c r="O21" s="152"/>
      <c r="P21" s="152"/>
      <c r="Q21" s="152"/>
      <c r="R21" s="152"/>
      <c r="S21" s="152" t="s">
        <v>4</v>
      </c>
      <c r="T21" s="152"/>
      <c r="U21" s="152"/>
      <c r="V21" s="152"/>
      <c r="W21" s="152"/>
      <c r="X21" s="152" t="s">
        <v>5</v>
      </c>
      <c r="Y21" s="152"/>
      <c r="Z21" s="152"/>
      <c r="AA21" s="152"/>
      <c r="AB21" s="152"/>
      <c r="AC21" s="152" t="s">
        <v>6</v>
      </c>
      <c r="AD21" s="152"/>
      <c r="AE21" s="152"/>
      <c r="AF21" s="152"/>
      <c r="AG21" s="152"/>
      <c r="AH21" s="152" t="s">
        <v>7</v>
      </c>
      <c r="AI21" s="152"/>
      <c r="AJ21" s="152"/>
      <c r="AK21" s="152"/>
      <c r="AL21" s="152"/>
      <c r="AM21" s="163" t="s">
        <v>8</v>
      </c>
      <c r="AN21" s="163"/>
      <c r="AO21" s="163"/>
      <c r="AP21" s="163"/>
      <c r="AQ21" s="163"/>
      <c r="AR21" s="43"/>
      <c r="AS21" s="43"/>
    </row>
    <row r="22" spans="1:45" x14ac:dyDescent="0.3">
      <c r="A22" s="3"/>
      <c r="B22" s="3"/>
      <c r="C22" s="3"/>
      <c r="D22" s="3" t="s">
        <v>37</v>
      </c>
      <c r="E22" s="3" t="s">
        <v>11</v>
      </c>
      <c r="F22" s="3" t="s">
        <v>27</v>
      </c>
      <c r="G22" s="3" t="s">
        <v>11</v>
      </c>
      <c r="H22" s="3" t="s">
        <v>28</v>
      </c>
      <c r="I22" s="3" t="s">
        <v>37</v>
      </c>
      <c r="J22" s="3" t="s">
        <v>11</v>
      </c>
      <c r="K22" s="3" t="s">
        <v>27</v>
      </c>
      <c r="L22" s="3" t="s">
        <v>11</v>
      </c>
      <c r="M22" s="3" t="s">
        <v>28</v>
      </c>
      <c r="N22" s="3" t="s">
        <v>37</v>
      </c>
      <c r="O22" s="3" t="s">
        <v>11</v>
      </c>
      <c r="P22" s="3" t="s">
        <v>27</v>
      </c>
      <c r="Q22" s="3" t="s">
        <v>11</v>
      </c>
      <c r="R22" s="3" t="s">
        <v>28</v>
      </c>
      <c r="S22" s="3" t="s">
        <v>37</v>
      </c>
      <c r="T22" s="3" t="s">
        <v>11</v>
      </c>
      <c r="U22" s="3" t="s">
        <v>27</v>
      </c>
      <c r="V22" s="3" t="s">
        <v>11</v>
      </c>
      <c r="W22" s="3" t="s">
        <v>28</v>
      </c>
      <c r="X22" s="3" t="s">
        <v>37</v>
      </c>
      <c r="Y22" s="3" t="s">
        <v>11</v>
      </c>
      <c r="Z22" s="3" t="s">
        <v>27</v>
      </c>
      <c r="AA22" s="3" t="s">
        <v>11</v>
      </c>
      <c r="AB22" s="3" t="s">
        <v>28</v>
      </c>
      <c r="AC22" s="55" t="s">
        <v>37</v>
      </c>
      <c r="AD22" s="55" t="s">
        <v>11</v>
      </c>
      <c r="AE22" s="55" t="s">
        <v>27</v>
      </c>
      <c r="AF22" s="55" t="s">
        <v>11</v>
      </c>
      <c r="AG22" s="55" t="s">
        <v>28</v>
      </c>
      <c r="AH22" s="3" t="s">
        <v>37</v>
      </c>
      <c r="AI22" s="3" t="s">
        <v>11</v>
      </c>
      <c r="AJ22" s="3" t="s">
        <v>27</v>
      </c>
      <c r="AK22" s="3" t="s">
        <v>11</v>
      </c>
      <c r="AL22" s="3" t="s">
        <v>28</v>
      </c>
      <c r="AM22" s="55" t="s">
        <v>37</v>
      </c>
      <c r="AN22" s="55" t="s">
        <v>11</v>
      </c>
      <c r="AO22" s="55" t="s">
        <v>27</v>
      </c>
      <c r="AP22" s="55" t="s">
        <v>11</v>
      </c>
      <c r="AQ22" s="3" t="s">
        <v>28</v>
      </c>
    </row>
    <row r="23" spans="1:45" x14ac:dyDescent="0.3">
      <c r="I23" s="102" t="s">
        <v>311</v>
      </c>
      <c r="J23" s="103">
        <v>239</v>
      </c>
      <c r="K23" s="103">
        <v>167</v>
      </c>
      <c r="L23" s="103">
        <v>228</v>
      </c>
      <c r="M23" s="103">
        <v>169</v>
      </c>
      <c r="AC23" s="36" t="s">
        <v>12</v>
      </c>
      <c r="AD23" s="3">
        <v>277</v>
      </c>
      <c r="AE23" s="37">
        <f>AE3/Energy!AC3</f>
        <v>111.03678929765886</v>
      </c>
      <c r="AF23" s="3">
        <v>302</v>
      </c>
      <c r="AG23" s="37">
        <f>AG3/Energy!AE3</f>
        <v>113.96665954263732</v>
      </c>
      <c r="AM23" s="3"/>
      <c r="AN23" s="3" t="s">
        <v>212</v>
      </c>
      <c r="AO23" s="3" t="s">
        <v>211</v>
      </c>
      <c r="AP23" s="3" t="s">
        <v>217</v>
      </c>
    </row>
    <row r="24" spans="1:45" x14ac:dyDescent="0.3">
      <c r="I24" s="104" t="s">
        <v>312</v>
      </c>
      <c r="J24" s="105">
        <v>184</v>
      </c>
      <c r="K24" s="105">
        <v>163</v>
      </c>
      <c r="L24" s="105">
        <v>164</v>
      </c>
      <c r="M24" s="105">
        <v>158</v>
      </c>
      <c r="AC24" s="36" t="s">
        <v>13</v>
      </c>
      <c r="AD24" s="3">
        <v>168</v>
      </c>
      <c r="AE24" s="37">
        <f>AE4/Energy!AC4</f>
        <v>112.67458146262288</v>
      </c>
      <c r="AF24" s="3">
        <v>179</v>
      </c>
      <c r="AG24" s="37">
        <f>AG4/Energy!AE4</f>
        <v>107.61092454456299</v>
      </c>
      <c r="AM24" s="39" t="s">
        <v>214</v>
      </c>
      <c r="AN24" s="3">
        <v>1503</v>
      </c>
      <c r="AO24" s="37">
        <f>AO4/Energy!AM4</f>
        <v>81.409067679053805</v>
      </c>
      <c r="AP24" s="162">
        <f>AP4/Energy!AN4</f>
        <v>73.307954843791023</v>
      </c>
      <c r="AQ24" s="5"/>
    </row>
    <row r="25" spans="1:45" x14ac:dyDescent="0.3">
      <c r="AC25" s="36" t="s">
        <v>14</v>
      </c>
      <c r="AD25" s="3">
        <v>93</v>
      </c>
      <c r="AE25" s="37">
        <f>AE5/Energy!AC5</f>
        <v>104.68524747717443</v>
      </c>
      <c r="AF25" s="3">
        <v>89</v>
      </c>
      <c r="AG25" s="37">
        <f>AG5/Energy!AE5</f>
        <v>106.80395116338151</v>
      </c>
      <c r="AM25" s="40" t="s">
        <v>215</v>
      </c>
      <c r="AN25" s="3">
        <v>1620</v>
      </c>
      <c r="AO25" s="37">
        <f>AO5/Energy!AM5</f>
        <v>74.405954766676203</v>
      </c>
      <c r="AP25" s="162"/>
      <c r="AQ25" s="5"/>
    </row>
    <row r="26" spans="1:45" x14ac:dyDescent="0.3">
      <c r="AC26" s="36" t="s">
        <v>15</v>
      </c>
      <c r="AD26" s="3">
        <v>80</v>
      </c>
      <c r="AE26" s="37">
        <f>AE6/Energy!AC6</f>
        <v>96.777636648912903</v>
      </c>
      <c r="AF26" s="3">
        <v>117</v>
      </c>
      <c r="AG26" s="37">
        <f>AG6/Energy!AE6</f>
        <v>96.046490345016949</v>
      </c>
      <c r="AM26" s="3" t="s">
        <v>216</v>
      </c>
      <c r="AN26" s="3">
        <v>1500</v>
      </c>
      <c r="AO26" s="37">
        <f>AO6/Energy!AM6</f>
        <v>65.528435734038709</v>
      </c>
      <c r="AP26" s="162"/>
      <c r="AQ26" s="12"/>
      <c r="AR26" s="8"/>
    </row>
    <row r="27" spans="1:45" x14ac:dyDescent="0.3">
      <c r="AC27" s="36"/>
      <c r="AD27" s="3"/>
      <c r="AE27" s="37"/>
      <c r="AF27" s="3"/>
      <c r="AG27" s="37"/>
      <c r="AM27" s="3"/>
      <c r="AN27" s="3" t="s">
        <v>212</v>
      </c>
      <c r="AO27" s="3" t="s">
        <v>211</v>
      </c>
      <c r="AP27" s="3"/>
    </row>
    <row r="28" spans="1:45" x14ac:dyDescent="0.3">
      <c r="I28" s="3" t="s">
        <v>16</v>
      </c>
      <c r="J28" s="3">
        <v>47</v>
      </c>
      <c r="K28" s="3">
        <v>135</v>
      </c>
      <c r="L28" s="3">
        <v>52</v>
      </c>
      <c r="M28" s="3">
        <v>137</v>
      </c>
      <c r="N28" s="152" t="s">
        <v>191</v>
      </c>
      <c r="O28" s="152">
        <v>131</v>
      </c>
      <c r="P28" s="163">
        <f>P8/Energy!N8</f>
        <v>109.91496290935407</v>
      </c>
      <c r="Q28" s="152">
        <v>119</v>
      </c>
      <c r="R28" s="163">
        <f>R8/Energy!P8</f>
        <v>116.922303243651</v>
      </c>
      <c r="S28" s="152" t="s">
        <v>200</v>
      </c>
      <c r="T28" s="152">
        <v>138</v>
      </c>
      <c r="U28" s="163">
        <f>U8/Energy!S8</f>
        <v>97.5</v>
      </c>
      <c r="V28" s="152">
        <v>143</v>
      </c>
      <c r="W28" s="163">
        <f>W8/Energy!U8</f>
        <v>102.96296296296296</v>
      </c>
      <c r="X28" s="152" t="s">
        <v>191</v>
      </c>
      <c r="Y28" s="152">
        <v>132</v>
      </c>
      <c r="Z28" s="152">
        <v>104</v>
      </c>
      <c r="AA28" s="152">
        <v>202</v>
      </c>
      <c r="AB28" s="152">
        <v>107.3</v>
      </c>
      <c r="AC28" s="36" t="s">
        <v>16</v>
      </c>
      <c r="AD28" s="3">
        <v>135</v>
      </c>
      <c r="AE28" s="37">
        <f>AE8/Energy!AC8</f>
        <v>97.770048468258949</v>
      </c>
      <c r="AF28" s="3">
        <v>192</v>
      </c>
      <c r="AG28" s="37">
        <f>AG8/Energy!AE8</f>
        <v>98.959946890905059</v>
      </c>
      <c r="AH28" s="152" t="s">
        <v>207</v>
      </c>
      <c r="AI28" s="159">
        <v>164</v>
      </c>
      <c r="AJ28" s="167">
        <f>AJ8/Energy!AH8</f>
        <v>77.773170635681879</v>
      </c>
      <c r="AK28" s="159">
        <v>160</v>
      </c>
      <c r="AL28" s="167">
        <f>AL8/Energy!AJ8</f>
        <v>80.20870466992902</v>
      </c>
      <c r="AM28" s="152" t="s">
        <v>207</v>
      </c>
      <c r="AN28" s="152">
        <v>772</v>
      </c>
      <c r="AO28" s="162">
        <f>AO8/Energy!AM8</f>
        <v>70.917612234829789</v>
      </c>
    </row>
    <row r="29" spans="1:45" x14ac:dyDescent="0.3">
      <c r="I29" s="152" t="s">
        <v>181</v>
      </c>
      <c r="J29" s="152">
        <v>221</v>
      </c>
      <c r="K29" s="152">
        <v>132</v>
      </c>
      <c r="L29" s="152">
        <v>259</v>
      </c>
      <c r="M29" s="152">
        <v>136</v>
      </c>
      <c r="N29" s="152"/>
      <c r="O29" s="152"/>
      <c r="P29" s="163"/>
      <c r="Q29" s="152"/>
      <c r="R29" s="163"/>
      <c r="S29" s="152"/>
      <c r="T29" s="152"/>
      <c r="U29" s="163"/>
      <c r="V29" s="152"/>
      <c r="W29" s="163"/>
      <c r="X29" s="152"/>
      <c r="Y29" s="152"/>
      <c r="Z29" s="152"/>
      <c r="AA29" s="152"/>
      <c r="AB29" s="152"/>
      <c r="AC29" s="36" t="s">
        <v>17</v>
      </c>
      <c r="AD29" s="3">
        <v>77</v>
      </c>
      <c r="AE29" s="37">
        <f>AE9/Energy!AC9</f>
        <v>87.687902648532557</v>
      </c>
      <c r="AF29" s="3">
        <v>137</v>
      </c>
      <c r="AG29" s="37">
        <f>AG9/Energy!AE9</f>
        <v>96.114789122464586</v>
      </c>
      <c r="AH29" s="152"/>
      <c r="AI29" s="159"/>
      <c r="AJ29" s="167"/>
      <c r="AK29" s="159"/>
      <c r="AL29" s="167"/>
      <c r="AM29" s="152"/>
      <c r="AN29" s="152"/>
      <c r="AO29" s="162"/>
    </row>
    <row r="30" spans="1:45" x14ac:dyDescent="0.3">
      <c r="I30" s="152"/>
      <c r="J30" s="152"/>
      <c r="K30" s="152"/>
      <c r="L30" s="152"/>
      <c r="M30" s="152"/>
      <c r="N30" s="152" t="s">
        <v>248</v>
      </c>
      <c r="O30" s="152">
        <v>350</v>
      </c>
      <c r="P30" s="163">
        <f>P10/Energy!N10</f>
        <v>103.98252060780612</v>
      </c>
      <c r="Q30" s="152">
        <v>394</v>
      </c>
      <c r="R30" s="163">
        <f>R10/Energy!P10</f>
        <v>111.61307467446187</v>
      </c>
      <c r="S30" s="152" t="s">
        <v>201</v>
      </c>
      <c r="T30" s="152">
        <v>136</v>
      </c>
      <c r="U30" s="163">
        <f>U10/Energy!S10</f>
        <v>104.52173913043478</v>
      </c>
      <c r="V30" s="152">
        <v>169</v>
      </c>
      <c r="W30" s="163">
        <f>W10/Energy!U10</f>
        <v>99.523809523809518</v>
      </c>
      <c r="X30" s="152" t="s">
        <v>192</v>
      </c>
      <c r="Y30" s="152">
        <v>183</v>
      </c>
      <c r="Z30" s="152">
        <v>101.5</v>
      </c>
      <c r="AA30" s="152">
        <v>247</v>
      </c>
      <c r="AB30" s="152">
        <v>111.8</v>
      </c>
      <c r="AC30" s="36" t="s">
        <v>18</v>
      </c>
      <c r="AD30" s="3">
        <v>85</v>
      </c>
      <c r="AE30" s="37">
        <f>AE10/Energy!AC10</f>
        <v>91.571642779928169</v>
      </c>
      <c r="AF30" s="3">
        <v>158</v>
      </c>
      <c r="AG30" s="37">
        <f>AG10/Energy!AE10</f>
        <v>99.580083983203352</v>
      </c>
      <c r="AH30" s="152"/>
      <c r="AI30" s="159"/>
      <c r="AJ30" s="167"/>
      <c r="AK30" s="159"/>
      <c r="AL30" s="167"/>
      <c r="AM30" s="152"/>
      <c r="AN30" s="152"/>
      <c r="AO30" s="162"/>
    </row>
    <row r="31" spans="1:45" x14ac:dyDescent="0.3">
      <c r="I31" s="152"/>
      <c r="J31" s="152"/>
      <c r="K31" s="152"/>
      <c r="L31" s="152"/>
      <c r="M31" s="152"/>
      <c r="N31" s="152"/>
      <c r="O31" s="152"/>
      <c r="P31" s="163"/>
      <c r="Q31" s="152"/>
      <c r="R31" s="163"/>
      <c r="S31" s="152"/>
      <c r="T31" s="152"/>
      <c r="U31" s="163"/>
      <c r="V31" s="152"/>
      <c r="W31" s="163"/>
      <c r="X31" s="152"/>
      <c r="Y31" s="152"/>
      <c r="Z31" s="152"/>
      <c r="AA31" s="152"/>
      <c r="AB31" s="152"/>
      <c r="AC31" s="36" t="s">
        <v>19</v>
      </c>
      <c r="AD31" s="3">
        <v>84</v>
      </c>
      <c r="AE31" s="37">
        <f>AE11/Energy!AC11</f>
        <v>94.020687915230013</v>
      </c>
      <c r="AF31" s="3">
        <v>160</v>
      </c>
      <c r="AG31" s="37">
        <f>AG11/Energy!AE11</f>
        <v>99.155913456873975</v>
      </c>
      <c r="AH31" s="152" t="s">
        <v>208</v>
      </c>
      <c r="AI31" s="159">
        <v>157</v>
      </c>
      <c r="AJ31" s="167">
        <f>AJ11/Energy!AH11</f>
        <v>76.764802186119269</v>
      </c>
      <c r="AK31" s="159">
        <v>181</v>
      </c>
      <c r="AL31" s="167">
        <f>AL11/Energy!AJ11</f>
        <v>88.575463490393645</v>
      </c>
      <c r="AM31" s="158" t="s">
        <v>208</v>
      </c>
      <c r="AN31" s="152">
        <v>692</v>
      </c>
      <c r="AO31" s="162">
        <f>AO11/Energy!AM11</f>
        <v>68.349214524851917</v>
      </c>
    </row>
    <row r="32" spans="1:45" x14ac:dyDescent="0.3">
      <c r="I32" s="152"/>
      <c r="J32" s="152"/>
      <c r="K32" s="152"/>
      <c r="L32" s="152"/>
      <c r="M32" s="152"/>
      <c r="N32" s="152"/>
      <c r="O32" s="152"/>
      <c r="P32" s="163"/>
      <c r="Q32" s="152"/>
      <c r="R32" s="163"/>
      <c r="S32" s="152" t="s">
        <v>202</v>
      </c>
      <c r="T32" s="152">
        <v>179</v>
      </c>
      <c r="U32" s="163">
        <f>U12/Energy!S12</f>
        <v>95.188679245283026</v>
      </c>
      <c r="V32" s="152">
        <v>256</v>
      </c>
      <c r="W32" s="163">
        <f>W12/Energy!U12</f>
        <v>102.22222222222223</v>
      </c>
      <c r="X32" s="152"/>
      <c r="Y32" s="152"/>
      <c r="Z32" s="152"/>
      <c r="AA32" s="152"/>
      <c r="AB32" s="152"/>
      <c r="AC32" s="36" t="s">
        <v>20</v>
      </c>
      <c r="AD32" s="3">
        <v>69</v>
      </c>
      <c r="AE32" s="37">
        <f>AE12/Energy!AC12</f>
        <v>83.679511601753461</v>
      </c>
      <c r="AF32" s="3">
        <v>167</v>
      </c>
      <c r="AG32" s="37">
        <f>AG12/Energy!AE12</f>
        <v>97.274495044536437</v>
      </c>
      <c r="AH32" s="152"/>
      <c r="AI32" s="159"/>
      <c r="AJ32" s="167"/>
      <c r="AK32" s="159"/>
      <c r="AL32" s="167"/>
      <c r="AM32" s="158"/>
      <c r="AN32" s="152"/>
      <c r="AO32" s="162"/>
    </row>
    <row r="33" spans="1:45" x14ac:dyDescent="0.3">
      <c r="I33" s="152" t="s">
        <v>182</v>
      </c>
      <c r="J33" s="152">
        <v>308</v>
      </c>
      <c r="K33" s="152">
        <v>125</v>
      </c>
      <c r="L33" s="152">
        <v>317</v>
      </c>
      <c r="M33" s="152">
        <v>138</v>
      </c>
      <c r="N33" s="152"/>
      <c r="O33" s="152"/>
      <c r="P33" s="163"/>
      <c r="Q33" s="152"/>
      <c r="R33" s="163"/>
      <c r="S33" s="152"/>
      <c r="T33" s="152"/>
      <c r="U33" s="163"/>
      <c r="V33" s="152"/>
      <c r="W33" s="163"/>
      <c r="X33" s="152" t="s">
        <v>182</v>
      </c>
      <c r="Y33" s="152">
        <v>308</v>
      </c>
      <c r="Z33" s="152">
        <v>100.2</v>
      </c>
      <c r="AA33" s="152">
        <v>358</v>
      </c>
      <c r="AB33" s="152">
        <v>110.9</v>
      </c>
      <c r="AC33" s="36" t="s">
        <v>21</v>
      </c>
      <c r="AD33" s="3">
        <v>67</v>
      </c>
      <c r="AE33" s="37">
        <f>AE13/Energy!AC13</f>
        <v>79.279863007358742</v>
      </c>
      <c r="AF33" s="3">
        <v>168</v>
      </c>
      <c r="AG33" s="37">
        <f>AG13/Energy!AE13</f>
        <v>95.863268790876006</v>
      </c>
      <c r="AH33" s="152"/>
      <c r="AI33" s="159"/>
      <c r="AJ33" s="167"/>
      <c r="AK33" s="159"/>
      <c r="AL33" s="167"/>
      <c r="AM33" s="158"/>
      <c r="AN33" s="152"/>
      <c r="AO33" s="162"/>
    </row>
    <row r="34" spans="1:45" x14ac:dyDescent="0.3">
      <c r="I34" s="152"/>
      <c r="J34" s="152"/>
      <c r="K34" s="152"/>
      <c r="L34" s="152"/>
      <c r="M34" s="152"/>
      <c r="N34" s="152"/>
      <c r="O34" s="152"/>
      <c r="P34" s="163"/>
      <c r="Q34" s="152"/>
      <c r="R34" s="163"/>
      <c r="S34" s="152" t="s">
        <v>203</v>
      </c>
      <c r="T34" s="152">
        <v>192</v>
      </c>
      <c r="U34" s="163">
        <f>U14/Energy!S14</f>
        <v>91.82692307692308</v>
      </c>
      <c r="V34" s="152">
        <v>193</v>
      </c>
      <c r="W34" s="163">
        <f>W14/Energy!U14</f>
        <v>99.240506329113913</v>
      </c>
      <c r="X34" s="152"/>
      <c r="Y34" s="152"/>
      <c r="Z34" s="152"/>
      <c r="AA34" s="152"/>
      <c r="AB34" s="152"/>
      <c r="AC34" s="36" t="s">
        <v>22</v>
      </c>
      <c r="AD34" s="3">
        <v>73</v>
      </c>
      <c r="AE34" s="37">
        <f>AE14/Energy!AC14</f>
        <v>87.632062600773494</v>
      </c>
      <c r="AF34" s="3">
        <v>136</v>
      </c>
      <c r="AG34" s="37">
        <f>AG14/Energy!AE14</f>
        <v>94.127765301734442</v>
      </c>
      <c r="AH34" s="158" t="s">
        <v>209</v>
      </c>
      <c r="AI34" s="159">
        <v>149</v>
      </c>
      <c r="AJ34" s="167">
        <f>AJ14/Energy!AH14</f>
        <v>74.811852828976043</v>
      </c>
      <c r="AK34" s="159">
        <v>200</v>
      </c>
      <c r="AL34" s="167">
        <f>AL14/Energy!AJ14</f>
        <v>95.247857654580301</v>
      </c>
      <c r="AM34" s="152" t="s">
        <v>209</v>
      </c>
      <c r="AN34" s="152">
        <v>749</v>
      </c>
      <c r="AO34" s="162">
        <f>AO14/Energy!AM14</f>
        <v>70.161181091697145</v>
      </c>
    </row>
    <row r="35" spans="1:45" x14ac:dyDescent="0.3">
      <c r="I35" s="152"/>
      <c r="J35" s="152"/>
      <c r="K35" s="152"/>
      <c r="L35" s="152"/>
      <c r="M35" s="152"/>
      <c r="N35" s="152"/>
      <c r="O35" s="152"/>
      <c r="P35" s="163"/>
      <c r="Q35" s="152"/>
      <c r="R35" s="163"/>
      <c r="S35" s="152"/>
      <c r="T35" s="152"/>
      <c r="U35" s="163"/>
      <c r="V35" s="152"/>
      <c r="W35" s="163"/>
      <c r="X35" s="152"/>
      <c r="Y35" s="152"/>
      <c r="Z35" s="152"/>
      <c r="AA35" s="152"/>
      <c r="AB35" s="152"/>
      <c r="AC35" s="36" t="s">
        <v>23</v>
      </c>
      <c r="AD35" s="3">
        <v>75</v>
      </c>
      <c r="AE35" s="37">
        <f>AE15/Energy!AC15</f>
        <v>75.680417143831775</v>
      </c>
      <c r="AF35" s="3">
        <v>160</v>
      </c>
      <c r="AG35" s="37">
        <f>AG15/Energy!AE15</f>
        <v>95.7886688823355</v>
      </c>
      <c r="AH35" s="158"/>
      <c r="AI35" s="159"/>
      <c r="AJ35" s="167"/>
      <c r="AK35" s="159"/>
      <c r="AL35" s="167"/>
      <c r="AM35" s="152"/>
      <c r="AN35" s="152"/>
      <c r="AO35" s="162"/>
    </row>
    <row r="36" spans="1:45" x14ac:dyDescent="0.3">
      <c r="I36" s="152"/>
      <c r="J36" s="152"/>
      <c r="K36" s="152"/>
      <c r="L36" s="152"/>
      <c r="M36" s="152"/>
      <c r="N36" s="152" t="s">
        <v>249</v>
      </c>
      <c r="O36" s="152">
        <v>151</v>
      </c>
      <c r="P36" s="163">
        <f>P16/Energy!N16</f>
        <v>97.211063927464721</v>
      </c>
      <c r="Q36" s="152">
        <v>167</v>
      </c>
      <c r="R36" s="163">
        <f>R16/Energy!P16</f>
        <v>102.90628706998814</v>
      </c>
      <c r="S36" s="152" t="s">
        <v>204</v>
      </c>
      <c r="T36" s="152">
        <v>217</v>
      </c>
      <c r="U36" s="163">
        <f>U16/Energy!S16</f>
        <v>90.909090909090907</v>
      </c>
      <c r="V36" s="152">
        <v>164</v>
      </c>
      <c r="W36" s="163">
        <f>W16/Energy!U16</f>
        <v>103.78378378378378</v>
      </c>
      <c r="X36" s="152"/>
      <c r="Y36" s="152"/>
      <c r="Z36" s="152"/>
      <c r="AA36" s="152"/>
      <c r="AB36" s="152"/>
      <c r="AC36" s="36" t="s">
        <v>24</v>
      </c>
      <c r="AD36" s="3">
        <v>85</v>
      </c>
      <c r="AE36" s="37">
        <f>AE16/Energy!AC16</f>
        <v>80.488135927840773</v>
      </c>
      <c r="AF36" s="3">
        <v>187</v>
      </c>
      <c r="AG36" s="37">
        <f>AG16/Energy!AE16</f>
        <v>92.032520325203251</v>
      </c>
      <c r="AH36" s="158"/>
      <c r="AI36" s="159"/>
      <c r="AJ36" s="167"/>
      <c r="AK36" s="159"/>
      <c r="AL36" s="167"/>
      <c r="AM36" s="152"/>
      <c r="AN36" s="152"/>
      <c r="AO36" s="162"/>
    </row>
    <row r="37" spans="1:45" x14ac:dyDescent="0.3">
      <c r="I37" s="152" t="s">
        <v>183</v>
      </c>
      <c r="J37" s="152">
        <v>204</v>
      </c>
      <c r="K37" s="152">
        <v>123</v>
      </c>
      <c r="L37" s="152">
        <v>247</v>
      </c>
      <c r="M37" s="152">
        <v>136</v>
      </c>
      <c r="N37" s="152"/>
      <c r="O37" s="152"/>
      <c r="P37" s="163"/>
      <c r="Q37" s="152"/>
      <c r="R37" s="163"/>
      <c r="S37" s="152"/>
      <c r="T37" s="152"/>
      <c r="U37" s="163"/>
      <c r="V37" s="152"/>
      <c r="W37" s="163"/>
      <c r="X37" s="152" t="s">
        <v>193</v>
      </c>
      <c r="Y37" s="152">
        <v>169</v>
      </c>
      <c r="Z37" s="152">
        <v>102.6</v>
      </c>
      <c r="AA37" s="152">
        <v>198</v>
      </c>
      <c r="AB37" s="152">
        <v>115.8</v>
      </c>
      <c r="AC37" s="36" t="s">
        <v>25</v>
      </c>
      <c r="AD37" s="3">
        <v>83</v>
      </c>
      <c r="AE37" s="37">
        <f>AE17/Energy!AC17</f>
        <v>92.425759092425764</v>
      </c>
      <c r="AF37" s="3">
        <v>194</v>
      </c>
      <c r="AG37" s="37">
        <f>AG17/Energy!AE17</f>
        <v>95.502401475873924</v>
      </c>
      <c r="AM37" s="152" t="s">
        <v>210</v>
      </c>
      <c r="AN37" s="152">
        <v>300</v>
      </c>
      <c r="AO37" s="162">
        <f>AO17/Energy!AM17</f>
        <v>71.931919976112269</v>
      </c>
    </row>
    <row r="38" spans="1:45" x14ac:dyDescent="0.3">
      <c r="I38" s="152"/>
      <c r="J38" s="152"/>
      <c r="K38" s="152"/>
      <c r="L38" s="152"/>
      <c r="M38" s="152"/>
      <c r="N38" s="152"/>
      <c r="O38" s="152"/>
      <c r="P38" s="163"/>
      <c r="Q38" s="152"/>
      <c r="R38" s="163"/>
      <c r="S38" s="3"/>
      <c r="T38" s="3"/>
      <c r="U38" s="50"/>
      <c r="V38" s="3"/>
      <c r="W38" s="50"/>
      <c r="X38" s="152"/>
      <c r="Y38" s="152"/>
      <c r="Z38" s="152"/>
      <c r="AA38" s="152"/>
      <c r="AB38" s="152"/>
      <c r="AC38" s="36" t="s">
        <v>26</v>
      </c>
      <c r="AD38" s="3">
        <v>74</v>
      </c>
      <c r="AE38" s="37">
        <f>AE18/Energy!AC18</f>
        <v>84.07547369255569</v>
      </c>
      <c r="AF38" s="3">
        <v>147</v>
      </c>
      <c r="AG38" s="37">
        <f>AG18/Energy!AE18</f>
        <v>98.303006257777128</v>
      </c>
      <c r="AM38" s="152"/>
      <c r="AN38" s="152"/>
      <c r="AO38" s="162"/>
    </row>
    <row r="39" spans="1:45" x14ac:dyDescent="0.3">
      <c r="A39" s="53" t="s">
        <v>34</v>
      </c>
      <c r="B39" s="53"/>
      <c r="C39" s="16"/>
      <c r="D39" s="16"/>
      <c r="E39" s="16"/>
      <c r="F39" s="16"/>
      <c r="G39" s="16"/>
      <c r="H39" s="16"/>
      <c r="I39" s="56"/>
      <c r="J39" s="56"/>
      <c r="K39" s="56">
        <v>128</v>
      </c>
      <c r="L39" s="56"/>
      <c r="M39" s="56">
        <v>137</v>
      </c>
      <c r="N39" s="56"/>
      <c r="O39" s="59">
        <v>632</v>
      </c>
      <c r="P39" s="63">
        <f>P19/Energy!N19</f>
        <v>103.93004322042417</v>
      </c>
      <c r="Q39" s="59">
        <v>680</v>
      </c>
      <c r="R39" s="63">
        <f>R19/Energy!P19</f>
        <v>110.67620461600757</v>
      </c>
      <c r="S39" s="56"/>
      <c r="T39" s="56"/>
      <c r="U39" s="63"/>
      <c r="V39" s="56"/>
      <c r="W39" s="63"/>
      <c r="X39" s="56"/>
      <c r="Y39" s="56">
        <v>792</v>
      </c>
      <c r="Z39" s="56">
        <v>101.6</v>
      </c>
      <c r="AA39" s="56">
        <v>1005</v>
      </c>
      <c r="AB39" s="63">
        <v>111.4</v>
      </c>
      <c r="AC39" s="56"/>
      <c r="AD39" s="56">
        <f>SUM(AD28:AD38)</f>
        <v>907</v>
      </c>
      <c r="AE39" s="57">
        <f>(AD28*AE28+AD29*AE29+AD30*AE30+AD31*AE31+AD32*AE32+AD33*AE33+AD34*AE34+AD35*AE35+AD36*AE36+AD37*AE37+AD38*AE38)/SUM(AD28:AD38)</f>
        <v>87.679686943517055</v>
      </c>
      <c r="AF39" s="56">
        <f>SUM(AF28:AF38)</f>
        <v>1806</v>
      </c>
      <c r="AG39" s="57">
        <f>(AF28*AG28+AF29*AG29+AF30*AG30+AF31*AG31+AF32*AG32+AF33*AG33+AF34*AG34+AF35*AG35+AF36*AG36+AF37*AG37+AF38*AG38)/SUM(AF28:AF38)</f>
        <v>96.584804747407247</v>
      </c>
      <c r="AH39" s="16"/>
      <c r="AI39" s="16"/>
      <c r="AJ39" s="28"/>
      <c r="AK39" s="16"/>
      <c r="AL39" s="16"/>
      <c r="AM39" s="56"/>
      <c r="AN39" s="56">
        <v>1044</v>
      </c>
      <c r="AO39" s="57">
        <f>AO19/Energy!AM19</f>
        <v>62.84373635966827</v>
      </c>
      <c r="AP39" s="16">
        <v>1469</v>
      </c>
      <c r="AQ39" s="28">
        <f>AQ19/Energy!AO19</f>
        <v>77.317222392168858</v>
      </c>
      <c r="AR39" t="s">
        <v>213</v>
      </c>
      <c r="AS39" s="5"/>
    </row>
    <row r="40" spans="1:45" s="12" customFormat="1" x14ac:dyDescent="0.3">
      <c r="M40" s="8"/>
      <c r="P40" s="43"/>
      <c r="Q40" s="8"/>
      <c r="R40" s="43"/>
      <c r="U40" s="43"/>
      <c r="V40" s="43"/>
      <c r="W40" s="43"/>
      <c r="Z40" s="43"/>
      <c r="AB40" s="43"/>
      <c r="AJ40" s="8"/>
      <c r="AL40" s="8"/>
      <c r="AS40" s="8"/>
    </row>
    <row r="41" spans="1:45" x14ac:dyDescent="0.3">
      <c r="AR41" s="12"/>
      <c r="AS41" s="8"/>
    </row>
    <row r="42" spans="1:45" x14ac:dyDescent="0.3">
      <c r="A42" s="68" t="s">
        <v>117</v>
      </c>
      <c r="B42" s="3"/>
      <c r="C42" s="3"/>
      <c r="D42" s="152" t="s">
        <v>1</v>
      </c>
      <c r="E42" s="152"/>
      <c r="F42" s="152"/>
      <c r="G42" s="152"/>
      <c r="H42" s="152"/>
      <c r="I42" s="152" t="s">
        <v>2</v>
      </c>
      <c r="J42" s="152"/>
      <c r="K42" s="152"/>
      <c r="L42" s="152"/>
      <c r="M42" s="152"/>
      <c r="N42" s="152" t="s">
        <v>3</v>
      </c>
      <c r="O42" s="152"/>
      <c r="P42" s="152"/>
      <c r="Q42" s="152"/>
      <c r="R42" s="152"/>
      <c r="S42" s="152" t="s">
        <v>4</v>
      </c>
      <c r="T42" s="152"/>
      <c r="U42" s="152"/>
      <c r="V42" s="152"/>
      <c r="W42" s="152"/>
      <c r="X42" s="152" t="s">
        <v>5</v>
      </c>
      <c r="Y42" s="152"/>
      <c r="Z42" s="152"/>
      <c r="AA42" s="152"/>
      <c r="AB42" s="152"/>
      <c r="AC42" s="152" t="s">
        <v>6</v>
      </c>
      <c r="AD42" s="152"/>
      <c r="AE42" s="152"/>
      <c r="AF42" s="152"/>
      <c r="AG42" s="152"/>
      <c r="AH42" s="152" t="s">
        <v>7</v>
      </c>
      <c r="AI42" s="152"/>
      <c r="AJ42" s="152"/>
      <c r="AK42" s="152"/>
      <c r="AL42" s="152"/>
      <c r="AM42" s="152" t="s">
        <v>8</v>
      </c>
      <c r="AN42" s="152"/>
      <c r="AO42" s="152"/>
      <c r="AP42" s="152"/>
      <c r="AQ42" s="152"/>
    </row>
    <row r="43" spans="1:45" x14ac:dyDescent="0.3">
      <c r="A43" s="3"/>
      <c r="B43" s="3"/>
      <c r="C43" s="3"/>
      <c r="D43" s="3" t="s">
        <v>37</v>
      </c>
      <c r="E43" s="3" t="s">
        <v>11</v>
      </c>
      <c r="F43" s="3" t="s">
        <v>27</v>
      </c>
      <c r="G43" s="3" t="s">
        <v>11</v>
      </c>
      <c r="H43" s="3" t="s">
        <v>28</v>
      </c>
      <c r="I43" s="3" t="s">
        <v>37</v>
      </c>
      <c r="J43" s="3" t="s">
        <v>11</v>
      </c>
      <c r="K43" s="3" t="s">
        <v>27</v>
      </c>
      <c r="L43" s="3" t="s">
        <v>11</v>
      </c>
      <c r="M43" s="3" t="s">
        <v>28</v>
      </c>
      <c r="N43" s="3" t="s">
        <v>37</v>
      </c>
      <c r="O43" s="3" t="s">
        <v>11</v>
      </c>
      <c r="P43" s="3" t="s">
        <v>27</v>
      </c>
      <c r="Q43" s="3" t="s">
        <v>11</v>
      </c>
      <c r="R43" s="3" t="s">
        <v>28</v>
      </c>
      <c r="S43" s="3" t="s">
        <v>37</v>
      </c>
      <c r="T43" s="3" t="s">
        <v>11</v>
      </c>
      <c r="U43" s="3" t="s">
        <v>27</v>
      </c>
      <c r="V43" s="3" t="s">
        <v>11</v>
      </c>
      <c r="W43" s="3" t="s">
        <v>28</v>
      </c>
      <c r="X43" s="3" t="s">
        <v>37</v>
      </c>
      <c r="Y43" s="3" t="s">
        <v>11</v>
      </c>
      <c r="Z43" s="3" t="s">
        <v>27</v>
      </c>
      <c r="AA43" s="3" t="s">
        <v>11</v>
      </c>
      <c r="AB43" s="3" t="s">
        <v>28</v>
      </c>
      <c r="AC43" s="3" t="s">
        <v>37</v>
      </c>
      <c r="AD43" s="3" t="s">
        <v>11</v>
      </c>
      <c r="AE43" s="3" t="s">
        <v>27</v>
      </c>
      <c r="AF43" s="3" t="s">
        <v>11</v>
      </c>
      <c r="AG43" s="3" t="s">
        <v>28</v>
      </c>
      <c r="AH43" s="3" t="s">
        <v>37</v>
      </c>
      <c r="AI43" s="3" t="s">
        <v>11</v>
      </c>
      <c r="AJ43" s="3" t="s">
        <v>27</v>
      </c>
      <c r="AK43" s="3" t="s">
        <v>11</v>
      </c>
      <c r="AL43" s="3" t="s">
        <v>28</v>
      </c>
      <c r="AM43" s="55" t="s">
        <v>37</v>
      </c>
      <c r="AN43" s="55" t="s">
        <v>11</v>
      </c>
      <c r="AO43" s="55" t="s">
        <v>27</v>
      </c>
      <c r="AP43" s="55" t="s">
        <v>11</v>
      </c>
      <c r="AQ43" s="3" t="s">
        <v>28</v>
      </c>
    </row>
    <row r="44" spans="1:45" x14ac:dyDescent="0.3">
      <c r="AC44" s="36" t="s">
        <v>12</v>
      </c>
      <c r="AD44" s="3">
        <v>277</v>
      </c>
      <c r="AE44" s="50">
        <f>AE3/Energy!AC23*1000</f>
        <v>463.36357292393581</v>
      </c>
      <c r="AF44" s="3">
        <v>302</v>
      </c>
      <c r="AG44" s="50">
        <f>AG3/Energy!AE23*1000</f>
        <v>475.54994054696795</v>
      </c>
      <c r="AM44" s="3"/>
      <c r="AN44" s="3" t="s">
        <v>212</v>
      </c>
      <c r="AO44" s="3" t="s">
        <v>211</v>
      </c>
      <c r="AP44" s="3" t="s">
        <v>217</v>
      </c>
    </row>
    <row r="45" spans="1:45" x14ac:dyDescent="0.3">
      <c r="AC45" s="36" t="s">
        <v>13</v>
      </c>
      <c r="AD45" s="3">
        <v>168</v>
      </c>
      <c r="AE45" s="50">
        <f>AE4/Energy!AC24*1000</f>
        <v>470.30541441293775</v>
      </c>
      <c r="AF45" s="3">
        <v>179</v>
      </c>
      <c r="AG45" s="50">
        <f>AG4/Energy!AE24*1000</f>
        <v>449.11627906976747</v>
      </c>
      <c r="AM45" s="39" t="s">
        <v>214</v>
      </c>
      <c r="AN45" s="3">
        <v>1503</v>
      </c>
      <c r="AO45" s="50">
        <f>AO4/Energy!AM24*1000</f>
        <v>340.62194525904204</v>
      </c>
      <c r="AP45" s="163">
        <f>AP4/Energy!AN24*1000</f>
        <v>306.72818146866592</v>
      </c>
      <c r="AQ45" s="6"/>
      <c r="AR45" s="6"/>
    </row>
    <row r="46" spans="1:45" x14ac:dyDescent="0.3">
      <c r="AC46" s="36" t="s">
        <v>14</v>
      </c>
      <c r="AD46" s="3">
        <v>93</v>
      </c>
      <c r="AE46" s="50">
        <f>AE5/Energy!AC25*1000</f>
        <v>437.20836887261049</v>
      </c>
      <c r="AF46" s="3">
        <v>89</v>
      </c>
      <c r="AG46" s="50">
        <f>AG5/Energy!AE25*1000</f>
        <v>446.21339826434416</v>
      </c>
      <c r="AM46" s="40" t="s">
        <v>215</v>
      </c>
      <c r="AN46" s="3">
        <v>1620</v>
      </c>
      <c r="AO46" s="50">
        <f>AO5/Energy!AM25*1000</f>
        <v>311.30832471280013</v>
      </c>
      <c r="AP46" s="163"/>
      <c r="AQ46" s="6"/>
      <c r="AR46" s="6"/>
    </row>
    <row r="47" spans="1:45" x14ac:dyDescent="0.3">
      <c r="AC47" s="36" t="s">
        <v>15</v>
      </c>
      <c r="AD47" s="3">
        <v>80</v>
      </c>
      <c r="AE47" s="50">
        <f>AE6/Energy!AC26*1000</f>
        <v>404.43373923903829</v>
      </c>
      <c r="AF47" s="3">
        <v>117</v>
      </c>
      <c r="AG47" s="50">
        <f>AG6/Energy!AE26*1000</f>
        <v>401.4919663351186</v>
      </c>
      <c r="AM47" s="3" t="s">
        <v>216</v>
      </c>
      <c r="AN47" s="3">
        <v>1500</v>
      </c>
      <c r="AO47" s="50">
        <f>AO6/Energy!AM26*1000</f>
        <v>274.17245195693732</v>
      </c>
      <c r="AP47" s="163"/>
      <c r="AQ47" s="43"/>
      <c r="AR47" s="43"/>
    </row>
    <row r="48" spans="1:45" x14ac:dyDescent="0.3">
      <c r="AC48" s="36"/>
      <c r="AD48" s="3"/>
      <c r="AE48" s="50"/>
      <c r="AF48" s="3"/>
      <c r="AG48" s="50"/>
      <c r="AM48" s="3"/>
      <c r="AN48" s="3" t="s">
        <v>212</v>
      </c>
      <c r="AO48" s="3" t="s">
        <v>211</v>
      </c>
    </row>
    <row r="49" spans="1:45" x14ac:dyDescent="0.3">
      <c r="I49" s="3" t="s">
        <v>16</v>
      </c>
      <c r="J49" s="3">
        <v>47</v>
      </c>
      <c r="K49" s="50">
        <f>K8/Energy!I28*1000</f>
        <v>541.68267383787941</v>
      </c>
      <c r="L49" s="3">
        <v>52</v>
      </c>
      <c r="M49" s="50">
        <f>M8/Energy!K28*1000</f>
        <v>556.08878224355135</v>
      </c>
      <c r="N49" s="152" t="s">
        <v>191</v>
      </c>
      <c r="O49" s="152">
        <v>131</v>
      </c>
      <c r="P49" s="163">
        <f>P8/Energy!N28*1000</f>
        <v>461.10056925996207</v>
      </c>
      <c r="Q49" s="152">
        <v>119</v>
      </c>
      <c r="R49" s="163">
        <f>R8/Energy!P28*1000</f>
        <v>490.76517150395779</v>
      </c>
      <c r="X49" s="152" t="s">
        <v>191</v>
      </c>
      <c r="Y49" s="152">
        <v>132</v>
      </c>
      <c r="Z49" s="163">
        <f>Z8/Energy!X28*1000</f>
        <v>434.10507569011577</v>
      </c>
      <c r="AA49" s="152">
        <v>202</v>
      </c>
      <c r="AB49" s="213">
        <f>AB8/Energy!Z28*1000</f>
        <v>443.10060472787245</v>
      </c>
      <c r="AC49" s="36" t="s">
        <v>16</v>
      </c>
      <c r="AD49" s="3">
        <v>135</v>
      </c>
      <c r="AE49" s="50">
        <f>AE8/Energy!AC28*1000</f>
        <v>408.46947549441103</v>
      </c>
      <c r="AF49" s="3">
        <v>192</v>
      </c>
      <c r="AG49" s="50">
        <f>AG8/Energy!AE28*1000</f>
        <v>412.85081240768096</v>
      </c>
      <c r="AH49" s="152" t="s">
        <v>207</v>
      </c>
      <c r="AI49" s="159">
        <v>164</v>
      </c>
      <c r="AJ49" s="155">
        <f>AJ8/Energy!AH28*1000</f>
        <v>325.40294593969304</v>
      </c>
      <c r="AK49" s="210">
        <v>160</v>
      </c>
      <c r="AL49" s="155">
        <f>AL8/Energy!AJ28*1000</f>
        <v>335.59322033898303</v>
      </c>
      <c r="AM49" s="154" t="s">
        <v>207</v>
      </c>
      <c r="AN49" s="154">
        <v>772</v>
      </c>
      <c r="AO49" s="214">
        <f>AO8/Energy!AM28*1000</f>
        <v>297.00413223140498</v>
      </c>
      <c r="AP49" s="6"/>
      <c r="AQ49" s="6"/>
      <c r="AR49" s="6"/>
      <c r="AS49" s="6"/>
    </row>
    <row r="50" spans="1:45" x14ac:dyDescent="0.3">
      <c r="I50" s="152" t="s">
        <v>181</v>
      </c>
      <c r="J50" s="152">
        <v>221</v>
      </c>
      <c r="K50" s="163">
        <f>K9/Energy!I29*1000</f>
        <v>536.73723536737236</v>
      </c>
      <c r="L50" s="152">
        <v>259</v>
      </c>
      <c r="M50" s="163">
        <f>M9/Energy!K29*1000</f>
        <v>557.42145178764906</v>
      </c>
      <c r="N50" s="152"/>
      <c r="O50" s="152"/>
      <c r="P50" s="163"/>
      <c r="Q50" s="152"/>
      <c r="R50" s="163"/>
      <c r="X50" s="152"/>
      <c r="Y50" s="152"/>
      <c r="Z50" s="163"/>
      <c r="AA50" s="152"/>
      <c r="AB50" s="213"/>
      <c r="AC50" s="36" t="s">
        <v>17</v>
      </c>
      <c r="AD50" s="3">
        <v>77</v>
      </c>
      <c r="AE50" s="50">
        <f>AE9/Energy!AC29*1000</f>
        <v>365.81616968951738</v>
      </c>
      <c r="AF50" s="3">
        <v>137</v>
      </c>
      <c r="AG50" s="50">
        <f>AG9/Energy!AE29*1000</f>
        <v>400.90213983167388</v>
      </c>
      <c r="AH50" s="152"/>
      <c r="AI50" s="159"/>
      <c r="AJ50" s="155"/>
      <c r="AK50" s="210"/>
      <c r="AL50" s="155"/>
      <c r="AM50" s="152"/>
      <c r="AN50" s="152"/>
      <c r="AO50" s="163"/>
      <c r="AP50" s="6"/>
      <c r="AQ50" s="6"/>
      <c r="AR50" s="6"/>
      <c r="AS50" s="6"/>
    </row>
    <row r="51" spans="1:45" x14ac:dyDescent="0.3">
      <c r="I51" s="152"/>
      <c r="J51" s="152"/>
      <c r="K51" s="163"/>
      <c r="L51" s="152"/>
      <c r="M51" s="163"/>
      <c r="N51" s="152" t="s">
        <v>248</v>
      </c>
      <c r="O51" s="152">
        <v>350</v>
      </c>
      <c r="P51" s="163">
        <f>P10/Energy!N30*1000</f>
        <v>435.88676103247292</v>
      </c>
      <c r="Q51" s="152">
        <v>394</v>
      </c>
      <c r="R51" s="163">
        <f>R10/Energy!P30*1000</f>
        <v>467.96657381615597</v>
      </c>
      <c r="X51" s="152" t="s">
        <v>192</v>
      </c>
      <c r="Y51" s="152">
        <v>183</v>
      </c>
      <c r="Z51" s="163">
        <f>Z10/Energy!X30*1000</f>
        <v>422.96201451131026</v>
      </c>
      <c r="AA51" s="152">
        <v>247</v>
      </c>
      <c r="AB51" s="213">
        <f>AB10/Energy!Z30*1000</f>
        <v>466.4835164835165</v>
      </c>
      <c r="AC51" s="36" t="s">
        <v>18</v>
      </c>
      <c r="AD51" s="3">
        <v>85</v>
      </c>
      <c r="AE51" s="50">
        <f>AE10/Energy!AC30*1000</f>
        <v>382.74304037312339</v>
      </c>
      <c r="AF51" s="3">
        <v>158</v>
      </c>
      <c r="AG51" s="50">
        <f>AG10/Energy!AE30*1000</f>
        <v>414.52894438138475</v>
      </c>
      <c r="AH51" s="152"/>
      <c r="AI51" s="159"/>
      <c r="AJ51" s="155"/>
      <c r="AK51" s="210"/>
      <c r="AL51" s="155"/>
      <c r="AM51" s="152"/>
      <c r="AN51" s="152"/>
      <c r="AO51" s="163"/>
      <c r="AP51" s="6"/>
      <c r="AQ51" s="6"/>
      <c r="AR51" s="6"/>
      <c r="AS51" s="6"/>
    </row>
    <row r="52" spans="1:45" x14ac:dyDescent="0.3">
      <c r="I52" s="152"/>
      <c r="J52" s="152"/>
      <c r="K52" s="163"/>
      <c r="L52" s="152"/>
      <c r="M52" s="163"/>
      <c r="N52" s="152"/>
      <c r="O52" s="152"/>
      <c r="P52" s="163"/>
      <c r="Q52" s="152"/>
      <c r="R52" s="163"/>
      <c r="X52" s="152"/>
      <c r="Y52" s="152"/>
      <c r="Z52" s="163"/>
      <c r="AA52" s="152"/>
      <c r="AB52" s="213"/>
      <c r="AC52" s="36" t="s">
        <v>19</v>
      </c>
      <c r="AD52" s="3">
        <v>84</v>
      </c>
      <c r="AE52" s="50">
        <f>AE11/Energy!AC31*1000</f>
        <v>392.41839241839244</v>
      </c>
      <c r="AF52" s="3">
        <v>160</v>
      </c>
      <c r="AG52" s="50">
        <f>AG11/Energy!AE31*1000</f>
        <v>413.45431428076057</v>
      </c>
      <c r="AH52" s="152" t="s">
        <v>208</v>
      </c>
      <c r="AI52" s="159">
        <v>157</v>
      </c>
      <c r="AJ52" s="155">
        <f>AJ11/Energy!AH31*1000</f>
        <v>321.18393234672305</v>
      </c>
      <c r="AK52" s="210">
        <v>181</v>
      </c>
      <c r="AL52" s="155">
        <f>AL11/Energy!AJ31*1000</f>
        <v>370.59973924380705</v>
      </c>
      <c r="AM52" s="158" t="s">
        <v>208</v>
      </c>
      <c r="AN52" s="152">
        <v>692</v>
      </c>
      <c r="AO52" s="163">
        <f>AO11/Energy!AM31*1000</f>
        <v>286.14555256064688</v>
      </c>
      <c r="AP52" s="6"/>
      <c r="AQ52" s="6"/>
      <c r="AR52" s="6"/>
      <c r="AS52" s="6"/>
    </row>
    <row r="53" spans="1:45" x14ac:dyDescent="0.3">
      <c r="I53" s="152"/>
      <c r="J53" s="152"/>
      <c r="K53" s="163"/>
      <c r="L53" s="152"/>
      <c r="M53" s="163"/>
      <c r="N53" s="152"/>
      <c r="O53" s="152"/>
      <c r="P53" s="163"/>
      <c r="Q53" s="152"/>
      <c r="R53" s="163"/>
      <c r="X53" s="152"/>
      <c r="Y53" s="152"/>
      <c r="Z53" s="163"/>
      <c r="AA53" s="152"/>
      <c r="AB53" s="213"/>
      <c r="AC53" s="36" t="s">
        <v>20</v>
      </c>
      <c r="AD53" s="3">
        <v>69</v>
      </c>
      <c r="AE53" s="50">
        <f>AE12/Energy!AC32*1000</f>
        <v>349.669128224801</v>
      </c>
      <c r="AF53" s="3">
        <v>167</v>
      </c>
      <c r="AG53" s="50">
        <f>AG12/Energy!AE32*1000</f>
        <v>405.79615334292816</v>
      </c>
      <c r="AH53" s="152"/>
      <c r="AI53" s="159"/>
      <c r="AJ53" s="155"/>
      <c r="AK53" s="210"/>
      <c r="AL53" s="155"/>
      <c r="AM53" s="158"/>
      <c r="AN53" s="152"/>
      <c r="AO53" s="163"/>
      <c r="AP53" s="6"/>
      <c r="AQ53" s="6"/>
      <c r="AR53" s="6"/>
      <c r="AS53" s="6"/>
    </row>
    <row r="54" spans="1:45" x14ac:dyDescent="0.3">
      <c r="I54" s="152" t="s">
        <v>182</v>
      </c>
      <c r="J54" s="152">
        <v>308</v>
      </c>
      <c r="K54" s="163">
        <f>K13/Energy!I33*1000</f>
        <v>512.40808823529414</v>
      </c>
      <c r="L54" s="152">
        <v>317</v>
      </c>
      <c r="M54" s="163">
        <f>M13/Energy!K33*1000</f>
        <v>563.97306397306397</v>
      </c>
      <c r="N54" s="152"/>
      <c r="O54" s="152"/>
      <c r="P54" s="163"/>
      <c r="Q54" s="152"/>
      <c r="R54" s="163"/>
      <c r="X54" s="152" t="s">
        <v>182</v>
      </c>
      <c r="Y54" s="152">
        <v>308</v>
      </c>
      <c r="Z54" s="163">
        <f>Z13/Energy!X33*1000</f>
        <v>415.70541259982252</v>
      </c>
      <c r="AA54" s="152">
        <v>358</v>
      </c>
      <c r="AB54" s="213">
        <f>AB13/Energy!Z33*1000</f>
        <v>458.68945868945872</v>
      </c>
      <c r="AC54" s="36" t="s">
        <v>21</v>
      </c>
      <c r="AD54" s="3">
        <v>67</v>
      </c>
      <c r="AE54" s="50">
        <f>AE13/Energy!AC33*1000</f>
        <v>331.38269574889978</v>
      </c>
      <c r="AF54" s="3">
        <v>168</v>
      </c>
      <c r="AG54" s="50">
        <f>AG13/Energy!AE33*1000</f>
        <v>399.82531577532922</v>
      </c>
      <c r="AH54" s="152"/>
      <c r="AI54" s="159"/>
      <c r="AJ54" s="155"/>
      <c r="AK54" s="210"/>
      <c r="AL54" s="155"/>
      <c r="AM54" s="158"/>
      <c r="AN54" s="152"/>
      <c r="AO54" s="163"/>
      <c r="AP54" s="6"/>
      <c r="AQ54" s="6"/>
      <c r="AR54" s="6"/>
      <c r="AS54" s="6"/>
    </row>
    <row r="55" spans="1:45" x14ac:dyDescent="0.3">
      <c r="I55" s="152"/>
      <c r="J55" s="152"/>
      <c r="K55" s="163"/>
      <c r="L55" s="152"/>
      <c r="M55" s="163"/>
      <c r="N55" s="152"/>
      <c r="O55" s="152"/>
      <c r="P55" s="163"/>
      <c r="Q55" s="152"/>
      <c r="R55" s="163"/>
      <c r="X55" s="152"/>
      <c r="Y55" s="152"/>
      <c r="Z55" s="163"/>
      <c r="AA55" s="152"/>
      <c r="AB55" s="213"/>
      <c r="AC55" s="36" t="s">
        <v>22</v>
      </c>
      <c r="AD55" s="3">
        <v>73</v>
      </c>
      <c r="AE55" s="50">
        <f>AE14/Energy!AC34*1000</f>
        <v>365.77560240963851</v>
      </c>
      <c r="AF55" s="3">
        <v>136</v>
      </c>
      <c r="AG55" s="50">
        <f>AG14/Energy!AE34*1000</f>
        <v>392.74322169059013</v>
      </c>
      <c r="AH55" s="158" t="s">
        <v>209</v>
      </c>
      <c r="AI55" s="159">
        <v>149</v>
      </c>
      <c r="AJ55" s="155">
        <f>AJ14/Energy!AH34*1000</f>
        <v>313.01279223643587</v>
      </c>
      <c r="AK55" s="210">
        <v>200</v>
      </c>
      <c r="AL55" s="155">
        <f>AL14/Energy!AJ34*1000</f>
        <v>398.51703642676398</v>
      </c>
      <c r="AM55" s="152" t="s">
        <v>209</v>
      </c>
      <c r="AN55" s="152">
        <v>749</v>
      </c>
      <c r="AO55" s="163">
        <f>AO14/Energy!AM34*1000</f>
        <v>293.81735677821894</v>
      </c>
      <c r="AP55" s="6"/>
      <c r="AQ55" s="6"/>
      <c r="AR55" s="6"/>
      <c r="AS55" s="6"/>
    </row>
    <row r="56" spans="1:45" x14ac:dyDescent="0.3">
      <c r="I56" s="152"/>
      <c r="J56" s="152"/>
      <c r="K56" s="163"/>
      <c r="L56" s="152"/>
      <c r="M56" s="163"/>
      <c r="N56" s="152"/>
      <c r="O56" s="152"/>
      <c r="P56" s="163"/>
      <c r="Q56" s="152"/>
      <c r="R56" s="163"/>
      <c r="X56" s="152"/>
      <c r="Y56" s="152"/>
      <c r="Z56" s="163"/>
      <c r="AA56" s="152"/>
      <c r="AB56" s="213"/>
      <c r="AC56" s="36" t="s">
        <v>23</v>
      </c>
      <c r="AD56" s="3">
        <v>75</v>
      </c>
      <c r="AE56" s="50">
        <f>AE15/Energy!AC35*1000</f>
        <v>316.08405841347383</v>
      </c>
      <c r="AF56" s="3">
        <v>160</v>
      </c>
      <c r="AG56" s="50">
        <f>AG15/Energy!AE35*1000</f>
        <v>399.31052426174057</v>
      </c>
      <c r="AH56" s="158"/>
      <c r="AI56" s="159"/>
      <c r="AJ56" s="155"/>
      <c r="AK56" s="210"/>
      <c r="AL56" s="155"/>
      <c r="AM56" s="152"/>
      <c r="AN56" s="152"/>
      <c r="AO56" s="163"/>
      <c r="AP56" s="6"/>
      <c r="AQ56" s="6"/>
      <c r="AR56" s="6"/>
      <c r="AS56" s="6"/>
    </row>
    <row r="57" spans="1:45" x14ac:dyDescent="0.3">
      <c r="I57" s="152"/>
      <c r="J57" s="152"/>
      <c r="K57" s="163"/>
      <c r="L57" s="152"/>
      <c r="M57" s="163"/>
      <c r="N57" s="152" t="s">
        <v>249</v>
      </c>
      <c r="O57" s="152">
        <v>151</v>
      </c>
      <c r="P57" s="163">
        <f>P16/Energy!N36*1000</f>
        <v>407.01585776069197</v>
      </c>
      <c r="Q57" s="152">
        <v>167</v>
      </c>
      <c r="R57" s="163">
        <f>R16/Energy!P36*1000</f>
        <v>431.05590062111804</v>
      </c>
      <c r="X57" s="152"/>
      <c r="Y57" s="152"/>
      <c r="Z57" s="163"/>
      <c r="AA57" s="152"/>
      <c r="AB57" s="213"/>
      <c r="AC57" s="36" t="s">
        <v>24</v>
      </c>
      <c r="AD57" s="3">
        <v>85</v>
      </c>
      <c r="AE57" s="50">
        <f>AE16/Energy!AC36*1000</f>
        <v>336.01195075464898</v>
      </c>
      <c r="AF57" s="3">
        <v>187</v>
      </c>
      <c r="AG57" s="50">
        <f>AG16/Energy!AE36*1000</f>
        <v>383.96309612645007</v>
      </c>
      <c r="AH57" s="158"/>
      <c r="AI57" s="159"/>
      <c r="AJ57" s="155"/>
      <c r="AK57" s="210"/>
      <c r="AL57" s="155"/>
      <c r="AM57" s="168"/>
      <c r="AN57" s="168"/>
      <c r="AO57" s="215"/>
      <c r="AP57" s="6"/>
      <c r="AQ57" s="6"/>
      <c r="AR57" s="6"/>
      <c r="AS57" s="6"/>
    </row>
    <row r="58" spans="1:45" x14ac:dyDescent="0.3">
      <c r="I58" s="152" t="s">
        <v>183</v>
      </c>
      <c r="J58" s="152">
        <v>204</v>
      </c>
      <c r="K58" s="163">
        <f>K17/Energy!I37*1000</f>
        <v>495.27806925498425</v>
      </c>
      <c r="L58" s="152">
        <v>247</v>
      </c>
      <c r="M58" s="163">
        <f>M17/Energy!K37*1000</f>
        <v>563.68221941992431</v>
      </c>
      <c r="N58" s="152"/>
      <c r="O58" s="152"/>
      <c r="P58" s="163"/>
      <c r="Q58" s="152"/>
      <c r="R58" s="163"/>
      <c r="X58" s="152" t="s">
        <v>193</v>
      </c>
      <c r="Y58" s="152">
        <v>169</v>
      </c>
      <c r="Z58" s="163">
        <f>Z17/Energy!X37*1000</f>
        <v>424.86797887662027</v>
      </c>
      <c r="AA58" s="152">
        <v>198</v>
      </c>
      <c r="AB58" s="213">
        <f>AB17/Energy!Z37*1000</f>
        <v>485.02642395772165</v>
      </c>
      <c r="AC58" s="36" t="s">
        <v>25</v>
      </c>
      <c r="AD58" s="3">
        <v>83</v>
      </c>
      <c r="AE58" s="50">
        <f>AE17/Energy!AC37*1000</f>
        <v>386.12481235256274</v>
      </c>
      <c r="AF58" s="3">
        <v>194</v>
      </c>
      <c r="AG58" s="50">
        <f>AG17/Energy!AE37*1000</f>
        <v>397.97203260653453</v>
      </c>
      <c r="AM58" s="152" t="s">
        <v>210</v>
      </c>
      <c r="AN58" s="152">
        <v>300</v>
      </c>
      <c r="AO58" s="163">
        <f>AO17/Energy!AM37*1000</f>
        <v>301.12500000000006</v>
      </c>
      <c r="AP58" s="6"/>
      <c r="AQ58" s="6"/>
      <c r="AR58" s="6"/>
      <c r="AS58" s="6"/>
    </row>
    <row r="59" spans="1:45" x14ac:dyDescent="0.3">
      <c r="I59" s="152"/>
      <c r="J59" s="152"/>
      <c r="K59" s="163"/>
      <c r="L59" s="152"/>
      <c r="M59" s="163"/>
      <c r="N59" s="152"/>
      <c r="O59" s="152"/>
      <c r="P59" s="163"/>
      <c r="Q59" s="152"/>
      <c r="R59" s="163"/>
      <c r="X59" s="152"/>
      <c r="Y59" s="152"/>
      <c r="Z59" s="163"/>
      <c r="AA59" s="152"/>
      <c r="AB59" s="213"/>
      <c r="AC59" s="36" t="s">
        <v>26</v>
      </c>
      <c r="AD59" s="3">
        <v>74</v>
      </c>
      <c r="AE59" s="50">
        <f>AE18/Energy!AC38*1000</f>
        <v>350.73310550104725</v>
      </c>
      <c r="AF59" s="3">
        <v>147</v>
      </c>
      <c r="AG59" s="50">
        <f>AG18/Energy!AE38*1000</f>
        <v>409.72639807576667</v>
      </c>
      <c r="AM59" s="152"/>
      <c r="AN59" s="152"/>
      <c r="AO59" s="163"/>
      <c r="AP59" s="6"/>
      <c r="AQ59" s="6"/>
      <c r="AR59" s="6"/>
      <c r="AS59" s="6"/>
    </row>
    <row r="60" spans="1:45" x14ac:dyDescent="0.3">
      <c r="A60" s="53" t="s">
        <v>34</v>
      </c>
      <c r="B60" s="53"/>
      <c r="C60" s="16"/>
      <c r="D60" s="16"/>
      <c r="E60" s="16"/>
      <c r="F60" s="16"/>
      <c r="G60" s="16"/>
      <c r="H60" s="51"/>
      <c r="I60" s="16"/>
      <c r="J60" s="16">
        <v>780</v>
      </c>
      <c r="K60" s="52">
        <f>(J49*K49+J50*K50+J54*K54+J58*K58)/SUM(J49:J59)</f>
        <v>516.58516921930391</v>
      </c>
      <c r="L60" s="16">
        <v>875</v>
      </c>
      <c r="M60" s="52">
        <f>(L49*M49+L50*M50+L54*M54+L58*M58)/SUM(L49:L59)</f>
        <v>561.48313390382668</v>
      </c>
      <c r="N60" s="16"/>
      <c r="O60" s="27">
        <v>632</v>
      </c>
      <c r="P60" s="52">
        <f>P19/Energy!N39*1000</f>
        <v>435.55181128896373</v>
      </c>
      <c r="Q60" s="27">
        <v>680</v>
      </c>
      <c r="R60" s="52">
        <f>R19/Energy!P39*1000</f>
        <v>464.06338426711943</v>
      </c>
      <c r="S60" s="64"/>
      <c r="T60" s="16"/>
      <c r="U60" s="16"/>
      <c r="V60" s="16"/>
      <c r="W60" s="16"/>
      <c r="X60" s="16"/>
      <c r="Y60" s="16">
        <v>792</v>
      </c>
      <c r="Z60" s="52"/>
      <c r="AA60" s="16">
        <v>1005</v>
      </c>
      <c r="AB60" s="52"/>
      <c r="AC60" s="16"/>
      <c r="AD60" s="16">
        <f>SUM(AD49:AD59)</f>
        <v>907</v>
      </c>
      <c r="AE60" s="52">
        <f>(AD49*AE49+AD50*AE50+AD51*AE51+AD52*AE52+AD53*AE53+AD54*AE54+AD55*AE55+AD56*AE56+AD57*AE57+AD58*AE58+AD59*AE59)/SUM(AD49:AD59)</f>
        <v>366.16194765026012</v>
      </c>
      <c r="AF60" s="16">
        <f>SUM(AF49:AF59)</f>
        <v>1806</v>
      </c>
      <c r="AG60" s="52">
        <f>(AF49*AG49+AF50*AG50+AF51*AG51+AF52*AG52+AF53*AG53+AF54*AG54+AF55*AG55+AF56*AG56+AF57*AG57+AF58*AG58+AF59*AG59)/SUM(AF49:AF59)</f>
        <v>402.72316674704831</v>
      </c>
      <c r="AH60" s="16"/>
      <c r="AI60" s="16"/>
      <c r="AJ60" s="28"/>
      <c r="AK60" s="16"/>
      <c r="AL60" s="16"/>
      <c r="AM60" s="56"/>
      <c r="AN60" s="56">
        <v>1044</v>
      </c>
      <c r="AO60" s="63">
        <f>AO19/Energy!AM39*1000</f>
        <v>263.20840950639854</v>
      </c>
      <c r="AP60" s="52">
        <v>1469</v>
      </c>
      <c r="AQ60" s="52">
        <f>AQ19/Energy!AO39*1000</f>
        <v>323.83087764253679</v>
      </c>
      <c r="AR60" s="6" t="s">
        <v>213</v>
      </c>
      <c r="AS60" s="6"/>
    </row>
    <row r="61" spans="1:45" s="12" customFormat="1" x14ac:dyDescent="0.3">
      <c r="P61" s="43"/>
      <c r="Q61" s="8"/>
      <c r="R61" s="43"/>
      <c r="Z61" s="43"/>
      <c r="AB61" s="43"/>
      <c r="AJ61" s="43"/>
      <c r="AK61" s="43"/>
      <c r="AL61" s="43"/>
      <c r="AO61" s="43"/>
      <c r="AP61" s="43"/>
      <c r="AQ61" s="43"/>
      <c r="AR61" s="43"/>
      <c r="AS61" s="43"/>
    </row>
    <row r="62" spans="1:45" x14ac:dyDescent="0.3">
      <c r="AO62" s="6"/>
      <c r="AP62" s="6"/>
      <c r="AQ62" s="6"/>
      <c r="AR62" s="43"/>
      <c r="AS62" s="43"/>
    </row>
    <row r="63" spans="1:45" x14ac:dyDescent="0.3">
      <c r="AO63" s="6"/>
      <c r="AP63" s="6"/>
      <c r="AQ63" s="6"/>
      <c r="AR63" s="6"/>
      <c r="AS63" s="6"/>
    </row>
    <row r="64" spans="1:45" x14ac:dyDescent="0.3">
      <c r="A64" s="68" t="s">
        <v>240</v>
      </c>
      <c r="B64" s="3"/>
      <c r="C64" s="3"/>
      <c r="D64" s="152" t="s">
        <v>1</v>
      </c>
      <c r="E64" s="152"/>
      <c r="F64" s="152"/>
      <c r="G64" s="152"/>
      <c r="H64" s="152"/>
      <c r="I64" s="152" t="s">
        <v>2</v>
      </c>
      <c r="J64" s="152"/>
      <c r="K64" s="152"/>
      <c r="L64" s="152"/>
      <c r="M64" s="152"/>
      <c r="N64" s="152" t="s">
        <v>3</v>
      </c>
      <c r="O64" s="152"/>
      <c r="P64" s="152"/>
      <c r="Q64" s="152"/>
      <c r="R64" s="152"/>
      <c r="S64" s="152" t="s">
        <v>4</v>
      </c>
      <c r="T64" s="152"/>
      <c r="U64" s="152"/>
      <c r="V64" s="152"/>
      <c r="W64" s="152"/>
      <c r="X64" s="152" t="s">
        <v>5</v>
      </c>
      <c r="Y64" s="152"/>
      <c r="Z64" s="152"/>
      <c r="AA64" s="152"/>
      <c r="AB64" s="152"/>
      <c r="AC64" s="152" t="s">
        <v>6</v>
      </c>
      <c r="AD64" s="152"/>
      <c r="AE64" s="152"/>
      <c r="AF64" s="152"/>
      <c r="AG64" s="152"/>
      <c r="AH64" s="152" t="s">
        <v>7</v>
      </c>
      <c r="AI64" s="152"/>
      <c r="AJ64" s="152"/>
      <c r="AK64" s="152"/>
      <c r="AL64" s="152"/>
      <c r="AM64" s="163" t="s">
        <v>8</v>
      </c>
      <c r="AN64" s="163"/>
      <c r="AO64" s="163"/>
      <c r="AP64" s="163"/>
      <c r="AQ64" s="163"/>
      <c r="AR64" s="43"/>
      <c r="AS64" s="43"/>
    </row>
    <row r="65" spans="1:45" x14ac:dyDescent="0.3">
      <c r="A65" s="3"/>
      <c r="B65" s="3"/>
      <c r="C65" s="34"/>
      <c r="D65" s="3" t="s">
        <v>37</v>
      </c>
      <c r="E65" s="3" t="s">
        <v>11</v>
      </c>
      <c r="F65" s="3" t="s">
        <v>27</v>
      </c>
      <c r="G65" s="3" t="s">
        <v>11</v>
      </c>
      <c r="H65" s="3" t="s">
        <v>28</v>
      </c>
      <c r="I65" s="35" t="s">
        <v>37</v>
      </c>
      <c r="J65" s="3" t="s">
        <v>11</v>
      </c>
      <c r="K65" s="3" t="s">
        <v>27</v>
      </c>
      <c r="L65" s="3" t="s">
        <v>11</v>
      </c>
      <c r="M65" s="3" t="s">
        <v>28</v>
      </c>
      <c r="N65" s="3" t="s">
        <v>37</v>
      </c>
      <c r="O65" s="3" t="s">
        <v>11</v>
      </c>
      <c r="P65" s="3" t="s">
        <v>27</v>
      </c>
      <c r="Q65" s="3" t="s">
        <v>11</v>
      </c>
      <c r="R65" s="3" t="s">
        <v>28</v>
      </c>
      <c r="S65" s="3" t="s">
        <v>37</v>
      </c>
      <c r="T65" s="3" t="s">
        <v>11</v>
      </c>
      <c r="U65" s="3" t="s">
        <v>27</v>
      </c>
      <c r="V65" s="3" t="s">
        <v>11</v>
      </c>
      <c r="W65" s="3" t="s">
        <v>28</v>
      </c>
      <c r="X65" s="3" t="s">
        <v>37</v>
      </c>
      <c r="Y65" s="3" t="s">
        <v>11</v>
      </c>
      <c r="Z65" s="3" t="s">
        <v>27</v>
      </c>
      <c r="AA65" s="3" t="s">
        <v>11</v>
      </c>
      <c r="AB65" s="3" t="s">
        <v>28</v>
      </c>
      <c r="AC65" s="55" t="s">
        <v>37</v>
      </c>
      <c r="AD65" s="55" t="s">
        <v>11</v>
      </c>
      <c r="AE65" s="55" t="s">
        <v>27</v>
      </c>
      <c r="AF65" s="55" t="s">
        <v>11</v>
      </c>
      <c r="AG65" s="55" t="s">
        <v>28</v>
      </c>
      <c r="AH65" s="3" t="s">
        <v>37</v>
      </c>
      <c r="AI65" s="3" t="s">
        <v>11</v>
      </c>
      <c r="AJ65" s="3" t="s">
        <v>27</v>
      </c>
      <c r="AK65" s="3" t="s">
        <v>11</v>
      </c>
      <c r="AL65" s="3" t="s">
        <v>28</v>
      </c>
      <c r="AM65" s="55" t="s">
        <v>37</v>
      </c>
      <c r="AN65" s="55" t="s">
        <v>11</v>
      </c>
      <c r="AO65" s="55" t="s">
        <v>27</v>
      </c>
      <c r="AP65" s="55" t="s">
        <v>11</v>
      </c>
      <c r="AQ65" s="3" t="s">
        <v>28</v>
      </c>
      <c r="AR65" s="12"/>
      <c r="AS65" s="12"/>
    </row>
    <row r="66" spans="1:45" x14ac:dyDescent="0.3">
      <c r="D66" s="25" t="s">
        <v>222</v>
      </c>
      <c r="E66" s="3">
        <v>66</v>
      </c>
      <c r="F66" s="3">
        <v>1232</v>
      </c>
      <c r="G66" s="3">
        <v>64</v>
      </c>
      <c r="H66" s="3">
        <v>1352</v>
      </c>
      <c r="AC66" s="36" t="s">
        <v>12</v>
      </c>
      <c r="AD66" s="3">
        <v>277</v>
      </c>
      <c r="AE66" s="50">
        <f>10*AE23</f>
        <v>1110.3678929765886</v>
      </c>
      <c r="AF66" s="3">
        <v>302</v>
      </c>
      <c r="AG66" s="50">
        <f>10*AG23</f>
        <v>1139.6665954263731</v>
      </c>
      <c r="AM66" s="3"/>
      <c r="AN66" s="3" t="s">
        <v>212</v>
      </c>
      <c r="AO66" s="3" t="s">
        <v>211</v>
      </c>
      <c r="AP66" s="3" t="s">
        <v>217</v>
      </c>
      <c r="AR66" s="12"/>
      <c r="AS66" s="12"/>
    </row>
    <row r="67" spans="1:45" x14ac:dyDescent="0.3">
      <c r="D67" s="26" t="s">
        <v>223</v>
      </c>
      <c r="E67" s="3">
        <v>150</v>
      </c>
      <c r="F67" s="3">
        <v>1255</v>
      </c>
      <c r="G67" s="3">
        <v>141</v>
      </c>
      <c r="H67" s="3">
        <v>1242</v>
      </c>
      <c r="AC67" s="36" t="s">
        <v>13</v>
      </c>
      <c r="AD67" s="3">
        <v>168</v>
      </c>
      <c r="AE67" s="50">
        <f t="shared" ref="AE67:AG69" si="0">10*AE24</f>
        <v>1126.7458146262288</v>
      </c>
      <c r="AF67" s="3">
        <v>179</v>
      </c>
      <c r="AG67" s="50">
        <f t="shared" si="0"/>
        <v>1076.10924544563</v>
      </c>
      <c r="AM67" s="39" t="s">
        <v>214</v>
      </c>
      <c r="AN67" s="3">
        <v>1503</v>
      </c>
      <c r="AO67" s="50">
        <f>10*AO24</f>
        <v>814.09067679053805</v>
      </c>
      <c r="AP67" s="163">
        <f>10*AP24</f>
        <v>733.07954843791026</v>
      </c>
      <c r="AQ67" s="6"/>
      <c r="AR67" s="43"/>
      <c r="AS67" s="12"/>
    </row>
    <row r="68" spans="1:45" x14ac:dyDescent="0.3">
      <c r="D68" s="26" t="s">
        <v>224</v>
      </c>
      <c r="E68" s="3">
        <v>134</v>
      </c>
      <c r="F68" s="3">
        <v>1199</v>
      </c>
      <c r="G68" s="3">
        <v>135</v>
      </c>
      <c r="H68" s="3">
        <v>1185</v>
      </c>
      <c r="AC68" s="36" t="s">
        <v>14</v>
      </c>
      <c r="AD68" s="3">
        <v>93</v>
      </c>
      <c r="AE68" s="50">
        <f t="shared" si="0"/>
        <v>1046.8524747717443</v>
      </c>
      <c r="AF68" s="3">
        <v>89</v>
      </c>
      <c r="AG68" s="50">
        <f t="shared" si="0"/>
        <v>1068.0395116338152</v>
      </c>
      <c r="AM68" s="40" t="s">
        <v>215</v>
      </c>
      <c r="AN68" s="3">
        <v>1620</v>
      </c>
      <c r="AO68" s="50">
        <f t="shared" ref="AO68:AO69" si="1">10*AO25</f>
        <v>744.059547666762</v>
      </c>
      <c r="AP68" s="163"/>
      <c r="AQ68" s="6"/>
      <c r="AR68" s="43"/>
      <c r="AS68" s="12"/>
    </row>
    <row r="69" spans="1:45" x14ac:dyDescent="0.3">
      <c r="D69" s="26" t="s">
        <v>225</v>
      </c>
      <c r="E69" s="3">
        <v>117</v>
      </c>
      <c r="F69" s="3">
        <v>1230</v>
      </c>
      <c r="G69" s="3">
        <v>123</v>
      </c>
      <c r="H69" s="3">
        <v>1211</v>
      </c>
      <c r="AC69" s="36" t="s">
        <v>15</v>
      </c>
      <c r="AD69" s="3">
        <v>80</v>
      </c>
      <c r="AE69" s="50">
        <f t="shared" si="0"/>
        <v>967.77636648912903</v>
      </c>
      <c r="AF69" s="3">
        <v>117</v>
      </c>
      <c r="AG69" s="50">
        <f t="shared" si="0"/>
        <v>960.46490345016946</v>
      </c>
      <c r="AM69" s="3" t="s">
        <v>216</v>
      </c>
      <c r="AN69" s="3">
        <v>1500</v>
      </c>
      <c r="AO69" s="50">
        <f t="shared" si="1"/>
        <v>655.28435734038703</v>
      </c>
      <c r="AP69" s="163"/>
      <c r="AQ69" s="6"/>
      <c r="AR69" s="43"/>
      <c r="AS69" s="12"/>
    </row>
    <row r="70" spans="1:45" x14ac:dyDescent="0.3">
      <c r="D70" s="26"/>
      <c r="E70" s="3"/>
      <c r="F70" s="3"/>
      <c r="G70" s="3"/>
      <c r="H70" s="3"/>
      <c r="AC70" s="36"/>
      <c r="AD70" s="3"/>
      <c r="AE70" s="50"/>
      <c r="AF70" s="3"/>
      <c r="AG70" s="50"/>
      <c r="AM70" s="3"/>
      <c r="AN70" s="3" t="s">
        <v>212</v>
      </c>
      <c r="AO70" s="3" t="s">
        <v>211</v>
      </c>
    </row>
    <row r="71" spans="1:45" x14ac:dyDescent="0.3">
      <c r="D71" s="26" t="s">
        <v>226</v>
      </c>
      <c r="E71" s="3">
        <v>170</v>
      </c>
      <c r="F71" s="3">
        <v>1097</v>
      </c>
      <c r="G71" s="3">
        <v>176</v>
      </c>
      <c r="H71" s="3">
        <v>1213</v>
      </c>
      <c r="I71" s="35" t="s">
        <v>16</v>
      </c>
      <c r="J71" s="3">
        <v>47</v>
      </c>
      <c r="K71" s="3">
        <f>10*K28</f>
        <v>1350</v>
      </c>
      <c r="L71" s="3">
        <v>52</v>
      </c>
      <c r="M71" s="3">
        <f>10*M28</f>
        <v>1370</v>
      </c>
      <c r="N71" s="152" t="s">
        <v>191</v>
      </c>
      <c r="O71" s="152">
        <v>131</v>
      </c>
      <c r="P71" s="163">
        <f>10*P28</f>
        <v>1099.1496290935406</v>
      </c>
      <c r="Q71" s="152">
        <v>119</v>
      </c>
      <c r="R71" s="163">
        <f>10*R28</f>
        <v>1169.22303243651</v>
      </c>
      <c r="S71" s="152" t="s">
        <v>200</v>
      </c>
      <c r="T71" s="152">
        <v>138</v>
      </c>
      <c r="U71" s="162">
        <f>10*U7</f>
        <v>0</v>
      </c>
      <c r="V71" s="152">
        <v>143</v>
      </c>
      <c r="W71" s="162">
        <f>10*W7</f>
        <v>0</v>
      </c>
      <c r="X71" s="152" t="s">
        <v>191</v>
      </c>
      <c r="Y71" s="152">
        <v>132</v>
      </c>
      <c r="Z71" s="152">
        <f>10*Z28</f>
        <v>1040</v>
      </c>
      <c r="AA71" s="152">
        <v>202</v>
      </c>
      <c r="AB71" s="152">
        <f>10*AB28</f>
        <v>1073</v>
      </c>
      <c r="AC71" s="36" t="s">
        <v>16</v>
      </c>
      <c r="AD71" s="3">
        <v>135</v>
      </c>
      <c r="AE71" s="50">
        <f>10*AE28</f>
        <v>977.70048468258949</v>
      </c>
      <c r="AF71" s="3">
        <v>192</v>
      </c>
      <c r="AG71" s="50">
        <f>10*AG28</f>
        <v>989.59946890905053</v>
      </c>
      <c r="AH71" s="152" t="s">
        <v>207</v>
      </c>
      <c r="AI71" s="159">
        <v>164</v>
      </c>
      <c r="AJ71" s="167">
        <f>10*AJ28</f>
        <v>777.73170635681879</v>
      </c>
      <c r="AK71" s="159">
        <v>160</v>
      </c>
      <c r="AL71" s="167">
        <f>10*AL49</f>
        <v>3355.9322033898302</v>
      </c>
      <c r="AM71" s="152" t="s">
        <v>207</v>
      </c>
      <c r="AN71" s="152">
        <v>772</v>
      </c>
      <c r="AO71" s="163">
        <f>10*AO28</f>
        <v>709.17612234829789</v>
      </c>
      <c r="AP71" s="6"/>
      <c r="AQ71" s="6"/>
      <c r="AR71" s="6"/>
      <c r="AS71" s="6"/>
    </row>
    <row r="72" spans="1:45" x14ac:dyDescent="0.3">
      <c r="D72" s="164" t="s">
        <v>218</v>
      </c>
      <c r="E72" s="152">
        <v>190</v>
      </c>
      <c r="F72" s="152">
        <v>1113</v>
      </c>
      <c r="G72" s="152">
        <v>185</v>
      </c>
      <c r="H72" s="152">
        <v>1270</v>
      </c>
      <c r="I72" s="181" t="s">
        <v>181</v>
      </c>
      <c r="J72" s="152">
        <v>221</v>
      </c>
      <c r="K72" s="152">
        <f>10*K29</f>
        <v>1320</v>
      </c>
      <c r="L72" s="152">
        <v>259</v>
      </c>
      <c r="M72" s="152">
        <f>10*M29</f>
        <v>1360</v>
      </c>
      <c r="N72" s="152"/>
      <c r="O72" s="152"/>
      <c r="P72" s="163"/>
      <c r="Q72" s="152"/>
      <c r="R72" s="163"/>
      <c r="S72" s="152"/>
      <c r="T72" s="152"/>
      <c r="U72" s="162"/>
      <c r="V72" s="152"/>
      <c r="W72" s="162"/>
      <c r="X72" s="152"/>
      <c r="Y72" s="152"/>
      <c r="Z72" s="152"/>
      <c r="AA72" s="152"/>
      <c r="AB72" s="152"/>
      <c r="AC72" s="36" t="s">
        <v>17</v>
      </c>
      <c r="AD72" s="3">
        <v>77</v>
      </c>
      <c r="AE72" s="50">
        <f t="shared" ref="AE72:AG81" si="2">10*AE29</f>
        <v>876.87902648532554</v>
      </c>
      <c r="AF72" s="3">
        <v>137</v>
      </c>
      <c r="AG72" s="50">
        <f t="shared" si="2"/>
        <v>961.14789122464583</v>
      </c>
      <c r="AH72" s="152"/>
      <c r="AI72" s="159"/>
      <c r="AJ72" s="167"/>
      <c r="AK72" s="159"/>
      <c r="AL72" s="167"/>
      <c r="AM72" s="152"/>
      <c r="AN72" s="152"/>
      <c r="AO72" s="163"/>
      <c r="AP72" s="6"/>
      <c r="AQ72" s="6"/>
      <c r="AR72" s="6"/>
      <c r="AS72" s="6"/>
    </row>
    <row r="73" spans="1:45" x14ac:dyDescent="0.3">
      <c r="D73" s="164"/>
      <c r="E73" s="152"/>
      <c r="F73" s="152"/>
      <c r="G73" s="152"/>
      <c r="H73" s="152"/>
      <c r="I73" s="181"/>
      <c r="J73" s="152"/>
      <c r="K73" s="152"/>
      <c r="L73" s="152"/>
      <c r="M73" s="152"/>
      <c r="N73" s="152" t="s">
        <v>248</v>
      </c>
      <c r="O73" s="152">
        <v>350</v>
      </c>
      <c r="P73" s="163">
        <f>10*P30</f>
        <v>1039.8252060780612</v>
      </c>
      <c r="Q73" s="152">
        <v>394</v>
      </c>
      <c r="R73" s="163">
        <f>10*R30</f>
        <v>1116.1307467446186</v>
      </c>
      <c r="S73" s="152" t="s">
        <v>201</v>
      </c>
      <c r="T73" s="152">
        <v>136</v>
      </c>
      <c r="U73" s="162">
        <f>10*U9</f>
        <v>0</v>
      </c>
      <c r="V73" s="152">
        <v>169</v>
      </c>
      <c r="W73" s="162">
        <f>10*W9</f>
        <v>0</v>
      </c>
      <c r="X73" s="152" t="s">
        <v>192</v>
      </c>
      <c r="Y73" s="152">
        <v>183</v>
      </c>
      <c r="Z73" s="152">
        <f>10*Z30</f>
        <v>1015</v>
      </c>
      <c r="AA73" s="152">
        <v>247</v>
      </c>
      <c r="AB73" s="152">
        <f>10*AB30</f>
        <v>1118</v>
      </c>
      <c r="AC73" s="36" t="s">
        <v>18</v>
      </c>
      <c r="AD73" s="3">
        <v>85</v>
      </c>
      <c r="AE73" s="50">
        <f t="shared" si="2"/>
        <v>915.71642779928175</v>
      </c>
      <c r="AF73" s="3">
        <v>158</v>
      </c>
      <c r="AG73" s="50">
        <f t="shared" si="2"/>
        <v>995.80083983203349</v>
      </c>
      <c r="AH73" s="152"/>
      <c r="AI73" s="159"/>
      <c r="AJ73" s="167"/>
      <c r="AK73" s="159"/>
      <c r="AL73" s="167"/>
      <c r="AM73" s="152"/>
      <c r="AN73" s="152"/>
      <c r="AO73" s="163"/>
      <c r="AP73" s="6"/>
      <c r="AQ73" s="6"/>
      <c r="AR73" s="6"/>
      <c r="AS73" s="6"/>
    </row>
    <row r="74" spans="1:45" x14ac:dyDescent="0.3">
      <c r="D74" s="164" t="s">
        <v>219</v>
      </c>
      <c r="E74" s="152">
        <v>253</v>
      </c>
      <c r="F74" s="152">
        <v>1095</v>
      </c>
      <c r="G74" s="152">
        <v>289</v>
      </c>
      <c r="H74" s="152">
        <v>1281</v>
      </c>
      <c r="I74" s="181"/>
      <c r="J74" s="152"/>
      <c r="K74" s="152"/>
      <c r="L74" s="152"/>
      <c r="M74" s="152"/>
      <c r="N74" s="152"/>
      <c r="O74" s="152"/>
      <c r="P74" s="163"/>
      <c r="Q74" s="152"/>
      <c r="R74" s="163"/>
      <c r="S74" s="152"/>
      <c r="T74" s="152"/>
      <c r="U74" s="162"/>
      <c r="V74" s="152"/>
      <c r="W74" s="162"/>
      <c r="X74" s="152"/>
      <c r="Y74" s="152"/>
      <c r="Z74" s="152"/>
      <c r="AA74" s="152"/>
      <c r="AB74" s="152"/>
      <c r="AC74" s="36" t="s">
        <v>19</v>
      </c>
      <c r="AD74" s="3">
        <v>84</v>
      </c>
      <c r="AE74" s="50">
        <f t="shared" si="2"/>
        <v>940.20687915230019</v>
      </c>
      <c r="AF74" s="3">
        <v>160</v>
      </c>
      <c r="AG74" s="50">
        <f t="shared" si="2"/>
        <v>991.55913456873975</v>
      </c>
      <c r="AH74" s="152" t="s">
        <v>208</v>
      </c>
      <c r="AI74" s="159">
        <v>157</v>
      </c>
      <c r="AJ74" s="167">
        <f>10*AJ52</f>
        <v>3211.8393234672303</v>
      </c>
      <c r="AK74" s="159">
        <v>181</v>
      </c>
      <c r="AL74" s="167">
        <f>10*AL52</f>
        <v>3705.9973924380706</v>
      </c>
      <c r="AM74" s="158" t="s">
        <v>208</v>
      </c>
      <c r="AN74" s="152">
        <v>692</v>
      </c>
      <c r="AO74" s="163">
        <f>10*AO31</f>
        <v>683.49214524851914</v>
      </c>
      <c r="AP74" s="6"/>
      <c r="AQ74" s="6"/>
      <c r="AR74" s="6"/>
      <c r="AS74" s="6"/>
    </row>
    <row r="75" spans="1:45" x14ac:dyDescent="0.3">
      <c r="D75" s="164"/>
      <c r="E75" s="152"/>
      <c r="F75" s="152"/>
      <c r="G75" s="152"/>
      <c r="H75" s="152"/>
      <c r="I75" s="181"/>
      <c r="J75" s="152"/>
      <c r="K75" s="152"/>
      <c r="L75" s="152"/>
      <c r="M75" s="152"/>
      <c r="N75" s="152"/>
      <c r="O75" s="152"/>
      <c r="P75" s="163"/>
      <c r="Q75" s="152"/>
      <c r="R75" s="163"/>
      <c r="S75" s="152" t="s">
        <v>202</v>
      </c>
      <c r="T75" s="152">
        <v>179</v>
      </c>
      <c r="U75" s="162">
        <f>10*U11</f>
        <v>0</v>
      </c>
      <c r="V75" s="152">
        <v>256</v>
      </c>
      <c r="W75" s="162">
        <f>10*W11</f>
        <v>0</v>
      </c>
      <c r="X75" s="152"/>
      <c r="Y75" s="152"/>
      <c r="Z75" s="152"/>
      <c r="AA75" s="152"/>
      <c r="AB75" s="152"/>
      <c r="AC75" s="36" t="s">
        <v>20</v>
      </c>
      <c r="AD75" s="3">
        <v>69</v>
      </c>
      <c r="AE75" s="50">
        <f t="shared" si="2"/>
        <v>836.79511601753461</v>
      </c>
      <c r="AF75" s="3">
        <v>167</v>
      </c>
      <c r="AG75" s="50">
        <f t="shared" si="2"/>
        <v>972.74495044536434</v>
      </c>
      <c r="AH75" s="152"/>
      <c r="AI75" s="159"/>
      <c r="AJ75" s="167"/>
      <c r="AK75" s="159"/>
      <c r="AL75" s="167"/>
      <c r="AM75" s="158"/>
      <c r="AN75" s="152"/>
      <c r="AO75" s="163"/>
      <c r="AP75" s="6"/>
      <c r="AQ75" s="6"/>
      <c r="AR75" s="6"/>
      <c r="AS75" s="6"/>
    </row>
    <row r="76" spans="1:45" x14ac:dyDescent="0.3">
      <c r="D76" s="164" t="s">
        <v>220</v>
      </c>
      <c r="E76" s="152">
        <v>297</v>
      </c>
      <c r="F76" s="152">
        <v>1080</v>
      </c>
      <c r="G76" s="152">
        <v>318</v>
      </c>
      <c r="H76" s="152">
        <v>1261</v>
      </c>
      <c r="I76" s="181" t="s">
        <v>182</v>
      </c>
      <c r="J76" s="152">
        <v>308</v>
      </c>
      <c r="K76" s="152">
        <f>10*K33</f>
        <v>1250</v>
      </c>
      <c r="L76" s="152">
        <v>317</v>
      </c>
      <c r="M76" s="152">
        <f>10*M33</f>
        <v>1380</v>
      </c>
      <c r="N76" s="152"/>
      <c r="O76" s="152"/>
      <c r="P76" s="163"/>
      <c r="Q76" s="152"/>
      <c r="R76" s="163"/>
      <c r="S76" s="152"/>
      <c r="T76" s="152"/>
      <c r="U76" s="162"/>
      <c r="V76" s="152"/>
      <c r="W76" s="162"/>
      <c r="X76" s="152" t="s">
        <v>182</v>
      </c>
      <c r="Y76" s="152">
        <v>308</v>
      </c>
      <c r="Z76" s="152">
        <f>10*Z33</f>
        <v>1002</v>
      </c>
      <c r="AA76" s="152">
        <v>358</v>
      </c>
      <c r="AB76" s="152">
        <f>10*AB33</f>
        <v>1109</v>
      </c>
      <c r="AC76" s="36" t="s">
        <v>21</v>
      </c>
      <c r="AD76" s="3">
        <v>67</v>
      </c>
      <c r="AE76" s="50">
        <f t="shared" si="2"/>
        <v>792.79863007358745</v>
      </c>
      <c r="AF76" s="3">
        <v>168</v>
      </c>
      <c r="AG76" s="50">
        <f t="shared" si="2"/>
        <v>958.63268790876009</v>
      </c>
      <c r="AH76" s="152"/>
      <c r="AI76" s="159"/>
      <c r="AJ76" s="167"/>
      <c r="AK76" s="159"/>
      <c r="AL76" s="167"/>
      <c r="AM76" s="158"/>
      <c r="AN76" s="152"/>
      <c r="AO76" s="163"/>
      <c r="AP76" s="6"/>
      <c r="AQ76" s="6"/>
      <c r="AR76" s="6"/>
      <c r="AS76" s="6"/>
    </row>
    <row r="77" spans="1:45" x14ac:dyDescent="0.3">
      <c r="D77" s="164"/>
      <c r="E77" s="152"/>
      <c r="F77" s="152"/>
      <c r="G77" s="152"/>
      <c r="H77" s="152"/>
      <c r="I77" s="181"/>
      <c r="J77" s="152"/>
      <c r="K77" s="152"/>
      <c r="L77" s="152"/>
      <c r="M77" s="152"/>
      <c r="N77" s="152"/>
      <c r="O77" s="152"/>
      <c r="P77" s="163"/>
      <c r="Q77" s="152"/>
      <c r="R77" s="163"/>
      <c r="S77" s="152" t="s">
        <v>203</v>
      </c>
      <c r="T77" s="152">
        <v>192</v>
      </c>
      <c r="U77" s="162">
        <f>10*U13</f>
        <v>0</v>
      </c>
      <c r="V77" s="152">
        <v>193</v>
      </c>
      <c r="W77" s="162">
        <f>10*W13</f>
        <v>0</v>
      </c>
      <c r="X77" s="152"/>
      <c r="Y77" s="152"/>
      <c r="Z77" s="152"/>
      <c r="AA77" s="152"/>
      <c r="AB77" s="152"/>
      <c r="AC77" s="36" t="s">
        <v>22</v>
      </c>
      <c r="AD77" s="3">
        <v>73</v>
      </c>
      <c r="AE77" s="50">
        <f t="shared" si="2"/>
        <v>876.32062600773497</v>
      </c>
      <c r="AF77" s="3">
        <v>136</v>
      </c>
      <c r="AG77" s="50">
        <f t="shared" si="2"/>
        <v>941.27765301734439</v>
      </c>
      <c r="AH77" s="158" t="s">
        <v>209</v>
      </c>
      <c r="AI77" s="159">
        <v>149</v>
      </c>
      <c r="AJ77" s="167">
        <f>10*AJ55</f>
        <v>3130.1279223643587</v>
      </c>
      <c r="AK77" s="159">
        <v>200</v>
      </c>
      <c r="AL77" s="167">
        <f>10*AL55</f>
        <v>3985.1703642676398</v>
      </c>
      <c r="AM77" s="152" t="s">
        <v>209</v>
      </c>
      <c r="AN77" s="152">
        <v>749</v>
      </c>
      <c r="AO77" s="163">
        <f>10*AO34</f>
        <v>701.61181091697142</v>
      </c>
      <c r="AP77" s="6"/>
      <c r="AQ77" s="6"/>
      <c r="AR77" s="6"/>
      <c r="AS77" s="6"/>
    </row>
    <row r="78" spans="1:45" x14ac:dyDescent="0.3">
      <c r="D78" s="164" t="s">
        <v>221</v>
      </c>
      <c r="E78" s="152">
        <v>292</v>
      </c>
      <c r="F78" s="152">
        <v>1070</v>
      </c>
      <c r="G78" s="152">
        <v>322</v>
      </c>
      <c r="H78" s="152">
        <v>1245</v>
      </c>
      <c r="I78" s="181"/>
      <c r="J78" s="152"/>
      <c r="K78" s="152"/>
      <c r="L78" s="152"/>
      <c r="M78" s="152"/>
      <c r="N78" s="152"/>
      <c r="O78" s="152"/>
      <c r="P78" s="163"/>
      <c r="Q78" s="152"/>
      <c r="R78" s="163"/>
      <c r="S78" s="152"/>
      <c r="T78" s="152"/>
      <c r="U78" s="162"/>
      <c r="V78" s="152"/>
      <c r="W78" s="162"/>
      <c r="X78" s="152"/>
      <c r="Y78" s="152"/>
      <c r="Z78" s="152"/>
      <c r="AA78" s="152"/>
      <c r="AB78" s="152"/>
      <c r="AC78" s="36" t="s">
        <v>23</v>
      </c>
      <c r="AD78" s="3">
        <v>75</v>
      </c>
      <c r="AE78" s="50">
        <f t="shared" si="2"/>
        <v>756.80417143831778</v>
      </c>
      <c r="AF78" s="3">
        <v>160</v>
      </c>
      <c r="AG78" s="50">
        <f t="shared" si="2"/>
        <v>957.88668882335503</v>
      </c>
      <c r="AH78" s="158"/>
      <c r="AI78" s="159"/>
      <c r="AJ78" s="167"/>
      <c r="AK78" s="159"/>
      <c r="AL78" s="167"/>
      <c r="AM78" s="152"/>
      <c r="AN78" s="152"/>
      <c r="AO78" s="163"/>
      <c r="AP78" s="6"/>
      <c r="AQ78" s="6"/>
      <c r="AR78" s="6"/>
      <c r="AS78" s="6"/>
    </row>
    <row r="79" spans="1:45" x14ac:dyDescent="0.3">
      <c r="D79" s="164"/>
      <c r="E79" s="152"/>
      <c r="F79" s="152"/>
      <c r="G79" s="152"/>
      <c r="H79" s="152"/>
      <c r="I79" s="181"/>
      <c r="J79" s="152"/>
      <c r="K79" s="152"/>
      <c r="L79" s="152"/>
      <c r="M79" s="152"/>
      <c r="N79" s="152" t="s">
        <v>249</v>
      </c>
      <c r="O79" s="152">
        <v>151</v>
      </c>
      <c r="P79" s="163">
        <f>10*P36</f>
        <v>972.11063927464716</v>
      </c>
      <c r="Q79" s="152">
        <v>167</v>
      </c>
      <c r="R79" s="163">
        <f>10*R36</f>
        <v>1029.0628706998814</v>
      </c>
      <c r="S79" s="152" t="s">
        <v>204</v>
      </c>
      <c r="T79" s="152">
        <v>217</v>
      </c>
      <c r="U79" s="162">
        <f>10*U15</f>
        <v>0</v>
      </c>
      <c r="V79" s="152">
        <v>164</v>
      </c>
      <c r="W79" s="162">
        <f>10*W15</f>
        <v>0</v>
      </c>
      <c r="X79" s="152"/>
      <c r="Y79" s="152"/>
      <c r="Z79" s="152"/>
      <c r="AA79" s="152"/>
      <c r="AB79" s="152"/>
      <c r="AC79" s="36" t="s">
        <v>24</v>
      </c>
      <c r="AD79" s="3">
        <v>85</v>
      </c>
      <c r="AE79" s="50">
        <f t="shared" si="2"/>
        <v>804.88135927840767</v>
      </c>
      <c r="AF79" s="3">
        <v>187</v>
      </c>
      <c r="AG79" s="50">
        <f t="shared" si="2"/>
        <v>920.32520325203245</v>
      </c>
      <c r="AH79" s="158"/>
      <c r="AI79" s="159"/>
      <c r="AJ79" s="167"/>
      <c r="AK79" s="159"/>
      <c r="AL79" s="167"/>
      <c r="AM79" s="152"/>
      <c r="AN79" s="152"/>
      <c r="AO79" s="163"/>
      <c r="AP79" s="6"/>
      <c r="AQ79" s="6"/>
      <c r="AR79" s="6"/>
      <c r="AS79" s="6"/>
    </row>
    <row r="80" spans="1:45" x14ac:dyDescent="0.3">
      <c r="D80" s="164" t="s">
        <v>210</v>
      </c>
      <c r="E80" s="152">
        <v>262</v>
      </c>
      <c r="F80" s="152">
        <v>1039</v>
      </c>
      <c r="G80" s="152">
        <v>262</v>
      </c>
      <c r="H80" s="152">
        <v>1203</v>
      </c>
      <c r="I80" s="181" t="s">
        <v>183</v>
      </c>
      <c r="J80" s="152">
        <v>204</v>
      </c>
      <c r="K80" s="152">
        <f>10*K37</f>
        <v>1230</v>
      </c>
      <c r="L80" s="152">
        <v>247</v>
      </c>
      <c r="M80" s="152">
        <f>10*M37</f>
        <v>1360</v>
      </c>
      <c r="N80" s="152"/>
      <c r="O80" s="152"/>
      <c r="P80" s="163"/>
      <c r="Q80" s="152"/>
      <c r="R80" s="163"/>
      <c r="S80" s="152"/>
      <c r="T80" s="152"/>
      <c r="U80" s="162"/>
      <c r="V80" s="152"/>
      <c r="W80" s="162"/>
      <c r="X80" s="152" t="s">
        <v>193</v>
      </c>
      <c r="Y80" s="152">
        <v>169</v>
      </c>
      <c r="Z80" s="152">
        <f>10*Z37</f>
        <v>1026</v>
      </c>
      <c r="AA80" s="152">
        <v>198</v>
      </c>
      <c r="AB80" s="152">
        <f>10*AB37</f>
        <v>1158</v>
      </c>
      <c r="AC80" s="36" t="s">
        <v>25</v>
      </c>
      <c r="AD80" s="3">
        <v>83</v>
      </c>
      <c r="AE80" s="50">
        <f t="shared" si="2"/>
        <v>924.25759092425767</v>
      </c>
      <c r="AF80" s="3">
        <v>194</v>
      </c>
      <c r="AG80" s="50">
        <f t="shared" si="2"/>
        <v>955.02401475873921</v>
      </c>
      <c r="AM80" s="152" t="s">
        <v>210</v>
      </c>
      <c r="AN80" s="152">
        <v>300</v>
      </c>
      <c r="AO80" s="163">
        <f>10*AO37</f>
        <v>719.31919976112272</v>
      </c>
      <c r="AP80" s="6"/>
      <c r="AQ80" s="6"/>
      <c r="AR80" s="6"/>
      <c r="AS80" s="6"/>
    </row>
    <row r="81" spans="1:45" x14ac:dyDescent="0.3">
      <c r="D81" s="164"/>
      <c r="E81" s="152"/>
      <c r="F81" s="152"/>
      <c r="G81" s="152"/>
      <c r="H81" s="152"/>
      <c r="I81" s="181"/>
      <c r="J81" s="152"/>
      <c r="K81" s="152"/>
      <c r="L81" s="152"/>
      <c r="M81" s="152"/>
      <c r="N81" s="152"/>
      <c r="O81" s="152"/>
      <c r="P81" s="163"/>
      <c r="Q81" s="152"/>
      <c r="R81" s="163"/>
      <c r="S81" s="3"/>
      <c r="T81" s="3"/>
      <c r="U81" s="3"/>
      <c r="V81" s="3"/>
      <c r="W81" s="3"/>
      <c r="X81" s="152"/>
      <c r="Y81" s="152"/>
      <c r="Z81" s="152"/>
      <c r="AA81" s="152"/>
      <c r="AB81" s="152"/>
      <c r="AC81" s="36" t="s">
        <v>26</v>
      </c>
      <c r="AD81" s="3">
        <v>74</v>
      </c>
      <c r="AE81" s="50">
        <f t="shared" si="2"/>
        <v>840.75473692555693</v>
      </c>
      <c r="AF81" s="3">
        <v>147</v>
      </c>
      <c r="AG81" s="50">
        <f t="shared" si="2"/>
        <v>983.03006257777133</v>
      </c>
      <c r="AM81" s="152"/>
      <c r="AN81" s="152"/>
      <c r="AO81" s="163"/>
      <c r="AP81" s="6"/>
      <c r="AQ81" s="6"/>
      <c r="AR81" s="6"/>
      <c r="AS81" s="6"/>
    </row>
    <row r="82" spans="1:45" x14ac:dyDescent="0.3">
      <c r="A82" s="53" t="s">
        <v>34</v>
      </c>
      <c r="B82" s="16"/>
      <c r="C82" s="16"/>
      <c r="D82" s="16"/>
      <c r="E82" s="16">
        <v>1464</v>
      </c>
      <c r="F82" s="16">
        <v>1079</v>
      </c>
      <c r="G82" s="16">
        <v>1552</v>
      </c>
      <c r="H82" s="16">
        <v>1247</v>
      </c>
      <c r="I82" s="16"/>
      <c r="J82" s="16">
        <v>780</v>
      </c>
      <c r="K82" s="16">
        <f>10*K39</f>
        <v>1280</v>
      </c>
      <c r="L82" s="16">
        <v>875</v>
      </c>
      <c r="M82" s="16">
        <f>10*M39</f>
        <v>1370</v>
      </c>
      <c r="N82" s="16"/>
      <c r="O82" s="27">
        <v>632</v>
      </c>
      <c r="P82" s="52">
        <f>10*P39</f>
        <v>1039.3004322042416</v>
      </c>
      <c r="Q82" s="27">
        <v>680</v>
      </c>
      <c r="R82" s="52">
        <f>10*R39</f>
        <v>1106.7620461600757</v>
      </c>
      <c r="S82" s="16"/>
      <c r="T82" s="16"/>
      <c r="U82" s="28"/>
      <c r="V82" s="16"/>
      <c r="W82" s="28"/>
      <c r="X82" s="16"/>
      <c r="Y82" s="16">
        <v>792</v>
      </c>
      <c r="Z82" s="52">
        <f>10*Z39</f>
        <v>1016</v>
      </c>
      <c r="AA82" s="16">
        <v>1005</v>
      </c>
      <c r="AB82" s="52">
        <f>10*AB39</f>
        <v>1114</v>
      </c>
      <c r="AC82" s="16"/>
      <c r="AD82" s="16">
        <f>SUM(AD71:AD81)</f>
        <v>907</v>
      </c>
      <c r="AE82" s="52">
        <f>(AD71*AE71+AD72*AE72+AD73*AE73+AD74*AE74+AD75*AE75+AD76*AE76+AD77*AE77+AD78*AE78+AD79*AE79+AD80*AE80+AD81*AE81)/SUM(AD71:AD81)</f>
        <v>876.79686943517072</v>
      </c>
      <c r="AF82" s="16">
        <f>SUM(AF71:AF81)</f>
        <v>1806</v>
      </c>
      <c r="AG82" s="52">
        <f>(AF71*AG71+AF72*AG72+AF73*AG73+AF74*AG74+AF75*AG75+AF76*AG76+AF77*AG77+AF78*AG78+AF79*AG79+AF80*AG80+AF81*AG81)/SUM(AF71:AF81)</f>
        <v>965.84804747407236</v>
      </c>
      <c r="AH82" s="16"/>
      <c r="AI82" s="16"/>
      <c r="AJ82" s="28"/>
      <c r="AK82" s="16"/>
      <c r="AL82" s="51"/>
      <c r="AM82" s="16"/>
      <c r="AN82" s="16">
        <v>1044</v>
      </c>
      <c r="AO82" s="52">
        <f>10*AO39</f>
        <v>628.43736359668264</v>
      </c>
      <c r="AP82" s="73">
        <v>1469</v>
      </c>
      <c r="AQ82" s="52">
        <f>10*AQ39</f>
        <v>773.17222392168856</v>
      </c>
      <c r="AR82" s="6" t="s">
        <v>213</v>
      </c>
      <c r="AS82" s="6"/>
    </row>
    <row r="83" spans="1:45" s="12" customFormat="1" x14ac:dyDescent="0.3">
      <c r="F83" s="43"/>
      <c r="H83" s="43"/>
      <c r="K83" s="43"/>
      <c r="M83" s="43"/>
      <c r="P83" s="43"/>
      <c r="Q83" s="43"/>
      <c r="R83" s="43"/>
      <c r="U83" s="8"/>
      <c r="W83" s="8"/>
      <c r="Z83" s="43"/>
      <c r="AB83" s="43"/>
      <c r="AJ83" s="8"/>
      <c r="AL83" s="8"/>
      <c r="AO83" s="43"/>
      <c r="AP83" s="43"/>
      <c r="AQ83" s="43"/>
      <c r="AR83" s="43"/>
      <c r="AS83" s="43"/>
    </row>
    <row r="84" spans="1:45" x14ac:dyDescent="0.3">
      <c r="AO84" s="6"/>
      <c r="AP84" s="6"/>
      <c r="AQ84" s="6"/>
      <c r="AR84" s="43"/>
      <c r="AS84" s="43"/>
    </row>
    <row r="85" spans="1:45" x14ac:dyDescent="0.3">
      <c r="AR85" s="12"/>
      <c r="AS85" s="12"/>
    </row>
  </sheetData>
  <mergeCells count="471">
    <mergeCell ref="N57:N59"/>
    <mergeCell ref="O57:O59"/>
    <mergeCell ref="P57:P59"/>
    <mergeCell ref="Q57:Q59"/>
    <mergeCell ref="R57:R59"/>
    <mergeCell ref="N49:N50"/>
    <mergeCell ref="O49:O50"/>
    <mergeCell ref="P49:P50"/>
    <mergeCell ref="Q49:Q50"/>
    <mergeCell ref="R49:R50"/>
    <mergeCell ref="N51:N56"/>
    <mergeCell ref="O51:O56"/>
    <mergeCell ref="P51:P56"/>
    <mergeCell ref="Q51:Q56"/>
    <mergeCell ref="R51:R56"/>
    <mergeCell ref="N30:N35"/>
    <mergeCell ref="O30:O35"/>
    <mergeCell ref="P30:P35"/>
    <mergeCell ref="Q30:Q35"/>
    <mergeCell ref="R30:R35"/>
    <mergeCell ref="N36:N38"/>
    <mergeCell ref="O36:O38"/>
    <mergeCell ref="P36:P38"/>
    <mergeCell ref="Q36:Q38"/>
    <mergeCell ref="R36:R38"/>
    <mergeCell ref="N16:N18"/>
    <mergeCell ref="O16:O18"/>
    <mergeCell ref="P16:P18"/>
    <mergeCell ref="Q16:Q18"/>
    <mergeCell ref="R16:R18"/>
    <mergeCell ref="N28:N29"/>
    <mergeCell ref="O28:O29"/>
    <mergeCell ref="P28:P29"/>
    <mergeCell ref="Q28:Q29"/>
    <mergeCell ref="R28:R29"/>
    <mergeCell ref="N8:N9"/>
    <mergeCell ref="O8:O9"/>
    <mergeCell ref="P8:P9"/>
    <mergeCell ref="Q8:Q9"/>
    <mergeCell ref="R8:R9"/>
    <mergeCell ref="N10:N15"/>
    <mergeCell ref="O10:O15"/>
    <mergeCell ref="P10:P15"/>
    <mergeCell ref="Q10:Q15"/>
    <mergeCell ref="R10:R15"/>
    <mergeCell ref="I80:I81"/>
    <mergeCell ref="J80:J81"/>
    <mergeCell ref="K80:K81"/>
    <mergeCell ref="L80:L81"/>
    <mergeCell ref="M80:M81"/>
    <mergeCell ref="X80:X81"/>
    <mergeCell ref="Y80:Y81"/>
    <mergeCell ref="Z80:Z81"/>
    <mergeCell ref="AA80:AA81"/>
    <mergeCell ref="AH77:AH79"/>
    <mergeCell ref="AI77:AI79"/>
    <mergeCell ref="AJ77:AJ79"/>
    <mergeCell ref="AK77:AK79"/>
    <mergeCell ref="AL77:AL79"/>
    <mergeCell ref="AM77:AM79"/>
    <mergeCell ref="AN77:AN79"/>
    <mergeCell ref="AO77:AO79"/>
    <mergeCell ref="N79:N81"/>
    <mergeCell ref="O79:O81"/>
    <mergeCell ref="P79:P81"/>
    <mergeCell ref="Q79:Q81"/>
    <mergeCell ref="R79:R81"/>
    <mergeCell ref="S79:S80"/>
    <mergeCell ref="T79:T80"/>
    <mergeCell ref="U79:U80"/>
    <mergeCell ref="V79:V80"/>
    <mergeCell ref="W79:W80"/>
    <mergeCell ref="AB80:AB81"/>
    <mergeCell ref="AM80:AM81"/>
    <mergeCell ref="AN80:AN81"/>
    <mergeCell ref="AO80:AO81"/>
    <mergeCell ref="X76:X79"/>
    <mergeCell ref="Y76:Y79"/>
    <mergeCell ref="Z76:Z79"/>
    <mergeCell ref="AA76:AA79"/>
    <mergeCell ref="AB76:AB79"/>
    <mergeCell ref="S77:S78"/>
    <mergeCell ref="T77:T78"/>
    <mergeCell ref="U77:U78"/>
    <mergeCell ref="V77:V78"/>
    <mergeCell ref="W77:W78"/>
    <mergeCell ref="S75:S76"/>
    <mergeCell ref="T75:T76"/>
    <mergeCell ref="U75:U76"/>
    <mergeCell ref="V75:V76"/>
    <mergeCell ref="W75:W76"/>
    <mergeCell ref="X73:X75"/>
    <mergeCell ref="Y73:Y75"/>
    <mergeCell ref="Z73:Z75"/>
    <mergeCell ref="AA73:AA75"/>
    <mergeCell ref="I76:I79"/>
    <mergeCell ref="J76:J79"/>
    <mergeCell ref="K76:K79"/>
    <mergeCell ref="L76:L79"/>
    <mergeCell ref="M76:M79"/>
    <mergeCell ref="AB73:AB75"/>
    <mergeCell ref="AH74:AH76"/>
    <mergeCell ref="AI74:AI76"/>
    <mergeCell ref="AJ74:AJ76"/>
    <mergeCell ref="I72:I75"/>
    <mergeCell ref="J72:J75"/>
    <mergeCell ref="K72:K75"/>
    <mergeCell ref="L72:L75"/>
    <mergeCell ref="M72:M75"/>
    <mergeCell ref="N73:N78"/>
    <mergeCell ref="O73:O78"/>
    <mergeCell ref="P73:P78"/>
    <mergeCell ref="Q73:Q78"/>
    <mergeCell ref="R73:R78"/>
    <mergeCell ref="S73:S74"/>
    <mergeCell ref="T73:T74"/>
    <mergeCell ref="U73:U74"/>
    <mergeCell ref="V73:V74"/>
    <mergeCell ref="W73:W74"/>
    <mergeCell ref="AK74:AK76"/>
    <mergeCell ref="AL74:AL76"/>
    <mergeCell ref="AM74:AM76"/>
    <mergeCell ref="AN74:AN76"/>
    <mergeCell ref="AO74:AO76"/>
    <mergeCell ref="AK71:AK73"/>
    <mergeCell ref="AL71:AL73"/>
    <mergeCell ref="AM71:AM73"/>
    <mergeCell ref="AN71:AN73"/>
    <mergeCell ref="AO71:AO73"/>
    <mergeCell ref="D80:D81"/>
    <mergeCell ref="E80:E81"/>
    <mergeCell ref="F80:F81"/>
    <mergeCell ref="G80:G81"/>
    <mergeCell ref="H80:H81"/>
    <mergeCell ref="AP67:AP69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Y71:Y72"/>
    <mergeCell ref="Z71:Z72"/>
    <mergeCell ref="AA71:AA72"/>
    <mergeCell ref="AB71:AB72"/>
    <mergeCell ref="AH71:AH73"/>
    <mergeCell ref="AI71:AI73"/>
    <mergeCell ref="AJ71:AJ73"/>
    <mergeCell ref="D76:D77"/>
    <mergeCell ref="E76:E77"/>
    <mergeCell ref="F76:F77"/>
    <mergeCell ref="G76:G77"/>
    <mergeCell ref="H76:H77"/>
    <mergeCell ref="D78:D79"/>
    <mergeCell ref="E78:E79"/>
    <mergeCell ref="F78:F79"/>
    <mergeCell ref="G78:G79"/>
    <mergeCell ref="H78:H79"/>
    <mergeCell ref="D72:D73"/>
    <mergeCell ref="E72:E73"/>
    <mergeCell ref="F72:F73"/>
    <mergeCell ref="G72:G73"/>
    <mergeCell ref="H72:H73"/>
    <mergeCell ref="D74:D75"/>
    <mergeCell ref="E74:E75"/>
    <mergeCell ref="F74:F75"/>
    <mergeCell ref="G74:G75"/>
    <mergeCell ref="H74:H75"/>
    <mergeCell ref="E15:E16"/>
    <mergeCell ref="F15:F16"/>
    <mergeCell ref="G15:G16"/>
    <mergeCell ref="H15:H16"/>
    <mergeCell ref="D17:D18"/>
    <mergeCell ref="E17:E18"/>
    <mergeCell ref="F17:F18"/>
    <mergeCell ref="G17:G18"/>
    <mergeCell ref="H17:H18"/>
    <mergeCell ref="D64:H64"/>
    <mergeCell ref="I64:M64"/>
    <mergeCell ref="N64:R64"/>
    <mergeCell ref="S64:W64"/>
    <mergeCell ref="X64:AB64"/>
    <mergeCell ref="AC64:AG64"/>
    <mergeCell ref="AH64:AL64"/>
    <mergeCell ref="AM64:AQ64"/>
    <mergeCell ref="D9:D10"/>
    <mergeCell ref="E9:E10"/>
    <mergeCell ref="F9:F10"/>
    <mergeCell ref="G9:G10"/>
    <mergeCell ref="H9:H10"/>
    <mergeCell ref="D11:D12"/>
    <mergeCell ref="E11:E12"/>
    <mergeCell ref="F11:F12"/>
    <mergeCell ref="G11:G12"/>
    <mergeCell ref="H11:H12"/>
    <mergeCell ref="D13:D14"/>
    <mergeCell ref="E13:E14"/>
    <mergeCell ref="F13:F14"/>
    <mergeCell ref="G13:G14"/>
    <mergeCell ref="H13:H14"/>
    <mergeCell ref="D15:D16"/>
    <mergeCell ref="AM55:AM57"/>
    <mergeCell ref="AN55:AN57"/>
    <mergeCell ref="AO55:AO57"/>
    <mergeCell ref="AM58:AM59"/>
    <mergeCell ref="AN58:AN59"/>
    <mergeCell ref="AO58:AO59"/>
    <mergeCell ref="AP4:AP6"/>
    <mergeCell ref="AP24:AP26"/>
    <mergeCell ref="AP45:AP47"/>
    <mergeCell ref="AN34:AN36"/>
    <mergeCell ref="AO34:AO36"/>
    <mergeCell ref="AM37:AM38"/>
    <mergeCell ref="AN37:AN38"/>
    <mergeCell ref="AO37:AO38"/>
    <mergeCell ref="AM49:AM51"/>
    <mergeCell ref="AN49:AN51"/>
    <mergeCell ref="AO49:AO51"/>
    <mergeCell ref="AM52:AM54"/>
    <mergeCell ref="AN52:AN54"/>
    <mergeCell ref="AO52:AO54"/>
    <mergeCell ref="AH55:AH57"/>
    <mergeCell ref="AI55:AI57"/>
    <mergeCell ref="AJ55:AJ57"/>
    <mergeCell ref="AK55:AK57"/>
    <mergeCell ref="AL55:AL57"/>
    <mergeCell ref="AM8:AM10"/>
    <mergeCell ref="AN8:AN10"/>
    <mergeCell ref="AO8:AO10"/>
    <mergeCell ref="AM11:AM13"/>
    <mergeCell ref="AN11:AN13"/>
    <mergeCell ref="AO11:AO13"/>
    <mergeCell ref="AM14:AM16"/>
    <mergeCell ref="AN14:AN16"/>
    <mergeCell ref="AO14:AO16"/>
    <mergeCell ref="AM17:AM18"/>
    <mergeCell ref="AN17:AN18"/>
    <mergeCell ref="AO17:AO18"/>
    <mergeCell ref="AM28:AM30"/>
    <mergeCell ref="AN28:AN30"/>
    <mergeCell ref="AO28:AO30"/>
    <mergeCell ref="AM31:AM33"/>
    <mergeCell ref="AN31:AN33"/>
    <mergeCell ref="AO31:AO33"/>
    <mergeCell ref="AM34:AM36"/>
    <mergeCell ref="AH49:AH51"/>
    <mergeCell ref="AI49:AI51"/>
    <mergeCell ref="AJ49:AJ51"/>
    <mergeCell ref="AK49:AK51"/>
    <mergeCell ref="AL49:AL51"/>
    <mergeCell ref="AH52:AH54"/>
    <mergeCell ref="AI52:AI54"/>
    <mergeCell ref="AJ52:AJ54"/>
    <mergeCell ref="AK52:AK54"/>
    <mergeCell ref="AL52:AL54"/>
    <mergeCell ref="AL28:AL30"/>
    <mergeCell ref="AH31:AH33"/>
    <mergeCell ref="AI31:AI33"/>
    <mergeCell ref="AJ31:AJ33"/>
    <mergeCell ref="AK31:AK33"/>
    <mergeCell ref="AL31:AL33"/>
    <mergeCell ref="AH34:AH36"/>
    <mergeCell ref="AI34:AI36"/>
    <mergeCell ref="AJ34:AJ36"/>
    <mergeCell ref="AK34:AK36"/>
    <mergeCell ref="AL34:AL36"/>
    <mergeCell ref="AL8:AL10"/>
    <mergeCell ref="AH11:AH13"/>
    <mergeCell ref="AI11:AI13"/>
    <mergeCell ref="AJ11:AJ13"/>
    <mergeCell ref="AK11:AK13"/>
    <mergeCell ref="AL11:AL13"/>
    <mergeCell ref="AH14:AH16"/>
    <mergeCell ref="AI14:AI16"/>
    <mergeCell ref="AJ14:AJ16"/>
    <mergeCell ref="AK14:AK16"/>
    <mergeCell ref="AL14:AL16"/>
    <mergeCell ref="S36:S37"/>
    <mergeCell ref="T36:T37"/>
    <mergeCell ref="U36:U37"/>
    <mergeCell ref="V36:V37"/>
    <mergeCell ref="W36:W37"/>
    <mergeCell ref="AH8:AH10"/>
    <mergeCell ref="AI8:AI10"/>
    <mergeCell ref="AJ8:AJ10"/>
    <mergeCell ref="AK8:AK10"/>
    <mergeCell ref="AH28:AH30"/>
    <mergeCell ref="AI28:AI30"/>
    <mergeCell ref="AJ28:AJ30"/>
    <mergeCell ref="AK28:AK30"/>
    <mergeCell ref="S32:S33"/>
    <mergeCell ref="T32:T33"/>
    <mergeCell ref="U32:U33"/>
    <mergeCell ref="V32:V33"/>
    <mergeCell ref="W32:W33"/>
    <mergeCell ref="S34:S35"/>
    <mergeCell ref="T34:T35"/>
    <mergeCell ref="U34:U35"/>
    <mergeCell ref="V34:V35"/>
    <mergeCell ref="W34:W35"/>
    <mergeCell ref="U16:U17"/>
    <mergeCell ref="V16:V17"/>
    <mergeCell ref="W16:W17"/>
    <mergeCell ref="S28:S29"/>
    <mergeCell ref="T28:T29"/>
    <mergeCell ref="U28:U29"/>
    <mergeCell ref="V28:V29"/>
    <mergeCell ref="W28:W29"/>
    <mergeCell ref="S30:S31"/>
    <mergeCell ref="T30:T31"/>
    <mergeCell ref="U30:U31"/>
    <mergeCell ref="V30:V31"/>
    <mergeCell ref="W30:W31"/>
    <mergeCell ref="U8:U9"/>
    <mergeCell ref="V8:V9"/>
    <mergeCell ref="W8:W9"/>
    <mergeCell ref="S10:S11"/>
    <mergeCell ref="T10:T11"/>
    <mergeCell ref="U10:U11"/>
    <mergeCell ref="V10:V11"/>
    <mergeCell ref="W10:W11"/>
    <mergeCell ref="X54:X57"/>
    <mergeCell ref="X49:X50"/>
    <mergeCell ref="X33:X36"/>
    <mergeCell ref="X28:X29"/>
    <mergeCell ref="S12:S13"/>
    <mergeCell ref="T12:T13"/>
    <mergeCell ref="U12:U13"/>
    <mergeCell ref="V12:V13"/>
    <mergeCell ref="W12:W13"/>
    <mergeCell ref="S14:S15"/>
    <mergeCell ref="T14:T15"/>
    <mergeCell ref="U14:U15"/>
    <mergeCell ref="V14:V15"/>
    <mergeCell ref="W14:W15"/>
    <mergeCell ref="S16:S17"/>
    <mergeCell ref="T16:T17"/>
    <mergeCell ref="Y54:Y57"/>
    <mergeCell ref="Z54:Z57"/>
    <mergeCell ref="AA54:AA57"/>
    <mergeCell ref="AB54:AB57"/>
    <mergeCell ref="X58:X59"/>
    <mergeCell ref="Y58:Y59"/>
    <mergeCell ref="Z58:Z59"/>
    <mergeCell ref="AA58:AA59"/>
    <mergeCell ref="AB58:AB59"/>
    <mergeCell ref="Y49:Y50"/>
    <mergeCell ref="Z49:Z50"/>
    <mergeCell ref="AA49:AA50"/>
    <mergeCell ref="AB49:AB50"/>
    <mergeCell ref="X51:X53"/>
    <mergeCell ref="Y51:Y53"/>
    <mergeCell ref="Z51:Z53"/>
    <mergeCell ref="AA51:AA53"/>
    <mergeCell ref="AB51:AB53"/>
    <mergeCell ref="Y33:Y36"/>
    <mergeCell ref="Z33:Z36"/>
    <mergeCell ref="AA33:AA36"/>
    <mergeCell ref="AB33:AB36"/>
    <mergeCell ref="X37:X38"/>
    <mergeCell ref="Y37:Y38"/>
    <mergeCell ref="Z37:Z38"/>
    <mergeCell ref="AA37:AA38"/>
    <mergeCell ref="AB37:AB38"/>
    <mergeCell ref="Y28:Y29"/>
    <mergeCell ref="Z28:Z29"/>
    <mergeCell ref="AA28:AA29"/>
    <mergeCell ref="AB28:AB29"/>
    <mergeCell ref="X30:X32"/>
    <mergeCell ref="Y30:Y32"/>
    <mergeCell ref="Z30:Z32"/>
    <mergeCell ref="AA30:AA32"/>
    <mergeCell ref="AB30:AB32"/>
    <mergeCell ref="AB13:AB16"/>
    <mergeCell ref="X17:X18"/>
    <mergeCell ref="Y17:Y18"/>
    <mergeCell ref="Z17:Z18"/>
    <mergeCell ref="AA17:AA18"/>
    <mergeCell ref="AB17:AB18"/>
    <mergeCell ref="Z8:Z9"/>
    <mergeCell ref="AA8:AA9"/>
    <mergeCell ref="AB8:AB9"/>
    <mergeCell ref="X10:X12"/>
    <mergeCell ref="Y10:Y12"/>
    <mergeCell ref="Z10:Z12"/>
    <mergeCell ref="AA10:AA12"/>
    <mergeCell ref="AB10:AB12"/>
    <mergeCell ref="I54:I57"/>
    <mergeCell ref="J54:J57"/>
    <mergeCell ref="K54:K57"/>
    <mergeCell ref="L54:L57"/>
    <mergeCell ref="M54:M57"/>
    <mergeCell ref="I58:I59"/>
    <mergeCell ref="J58:J59"/>
    <mergeCell ref="K58:K59"/>
    <mergeCell ref="L58:L59"/>
    <mergeCell ref="M58:M59"/>
    <mergeCell ref="I37:I38"/>
    <mergeCell ref="J37:J38"/>
    <mergeCell ref="K37:K38"/>
    <mergeCell ref="L37:L38"/>
    <mergeCell ref="M37:M38"/>
    <mergeCell ref="I50:I53"/>
    <mergeCell ref="J50:J53"/>
    <mergeCell ref="K50:K53"/>
    <mergeCell ref="L50:L53"/>
    <mergeCell ref="M50:M53"/>
    <mergeCell ref="L33:L36"/>
    <mergeCell ref="M33:M36"/>
    <mergeCell ref="I17:I18"/>
    <mergeCell ref="J17:J18"/>
    <mergeCell ref="L17:L18"/>
    <mergeCell ref="I29:I32"/>
    <mergeCell ref="J29:J32"/>
    <mergeCell ref="K29:K32"/>
    <mergeCell ref="L29:L32"/>
    <mergeCell ref="K17:K18"/>
    <mergeCell ref="M17:M18"/>
    <mergeCell ref="D42:H42"/>
    <mergeCell ref="I42:M42"/>
    <mergeCell ref="N42:R42"/>
    <mergeCell ref="S42:W42"/>
    <mergeCell ref="X42:AB42"/>
    <mergeCell ref="AC42:AG42"/>
    <mergeCell ref="AH42:AL42"/>
    <mergeCell ref="AM42:AQ42"/>
    <mergeCell ref="AC1:AG1"/>
    <mergeCell ref="AH1:AL1"/>
    <mergeCell ref="AM1:AQ1"/>
    <mergeCell ref="I9:I12"/>
    <mergeCell ref="J9:J12"/>
    <mergeCell ref="L9:L12"/>
    <mergeCell ref="I13:I16"/>
    <mergeCell ref="J13:J16"/>
    <mergeCell ref="L13:L16"/>
    <mergeCell ref="K13:K16"/>
    <mergeCell ref="AH21:AL21"/>
    <mergeCell ref="AM21:AQ21"/>
    <mergeCell ref="M29:M32"/>
    <mergeCell ref="I33:I36"/>
    <mergeCell ref="J33:J36"/>
    <mergeCell ref="K33:K36"/>
    <mergeCell ref="C6:C18"/>
    <mergeCell ref="D21:H21"/>
    <mergeCell ref="I21:M21"/>
    <mergeCell ref="N21:R21"/>
    <mergeCell ref="S21:W21"/>
    <mergeCell ref="X21:AB21"/>
    <mergeCell ref="AC21:AG21"/>
    <mergeCell ref="B1:C1"/>
    <mergeCell ref="D1:H1"/>
    <mergeCell ref="I1:M1"/>
    <mergeCell ref="N1:R1"/>
    <mergeCell ref="S1:W1"/>
    <mergeCell ref="X1:AB1"/>
    <mergeCell ref="M13:M16"/>
    <mergeCell ref="M9:M12"/>
    <mergeCell ref="K9:K12"/>
    <mergeCell ref="X8:X9"/>
    <mergeCell ref="Y8:Y9"/>
    <mergeCell ref="X13:X16"/>
    <mergeCell ref="Y13:Y16"/>
    <mergeCell ref="S8:S9"/>
    <mergeCell ref="T8:T9"/>
    <mergeCell ref="Z13:Z16"/>
    <mergeCell ref="AA13:AA16"/>
  </mergeCells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S85"/>
  <sheetViews>
    <sheetView workbookViewId="0">
      <pane xSplit="3" ySplit="2" topLeftCell="R3" activePane="bottomRight" state="frozen"/>
      <selection activeCell="S4" sqref="S4:W6"/>
      <selection pane="topRight" activeCell="S4" sqref="S4:W6"/>
      <selection pane="bottomLeft" activeCell="S4" sqref="S4:W6"/>
      <selection pane="bottomRight" activeCell="AH4" sqref="AH4:AL16"/>
    </sheetView>
  </sheetViews>
  <sheetFormatPr defaultColWidth="8.77734375" defaultRowHeight="14.4" x14ac:dyDescent="0.3"/>
  <cols>
    <col min="1" max="1" width="15.77734375" customWidth="1"/>
    <col min="2" max="2" width="7.77734375" customWidth="1"/>
    <col min="4" max="4" width="6.44140625" bestFit="1" customWidth="1"/>
    <col min="5" max="7" width="5" bestFit="1" customWidth="1"/>
    <col min="8" max="8" width="8" bestFit="1" customWidth="1"/>
    <col min="9" max="9" width="6.44140625" bestFit="1" customWidth="1"/>
    <col min="10" max="10" width="4" bestFit="1" customWidth="1"/>
    <col min="11" max="11" width="5" bestFit="1" customWidth="1"/>
    <col min="12" max="12" width="4" bestFit="1" customWidth="1"/>
    <col min="13" max="13" width="8" bestFit="1" customWidth="1"/>
    <col min="14" max="14" width="6.44140625" bestFit="1" customWidth="1"/>
    <col min="15" max="15" width="4" bestFit="1" customWidth="1"/>
    <col min="16" max="16" width="6.44140625" bestFit="1" customWidth="1"/>
    <col min="17" max="17" width="4" bestFit="1" customWidth="1"/>
    <col min="18" max="18" width="8" bestFit="1" customWidth="1"/>
    <col min="19" max="19" width="6.44140625" bestFit="1" customWidth="1"/>
    <col min="20" max="20" width="4" bestFit="1" customWidth="1"/>
    <col min="21" max="21" width="5" bestFit="1" customWidth="1"/>
    <col min="22" max="22" width="4" bestFit="1" customWidth="1"/>
    <col min="23" max="23" width="8" bestFit="1" customWidth="1"/>
    <col min="24" max="24" width="6.44140625" bestFit="1" customWidth="1"/>
    <col min="25" max="25" width="4" bestFit="1" customWidth="1"/>
    <col min="26" max="27" width="5" bestFit="1" customWidth="1"/>
    <col min="28" max="28" width="8" bestFit="1" customWidth="1"/>
    <col min="29" max="29" width="6.44140625" bestFit="1" customWidth="1"/>
    <col min="30" max="30" width="4" bestFit="1" customWidth="1"/>
    <col min="31" max="32" width="5" bestFit="1" customWidth="1"/>
    <col min="33" max="33" width="8" bestFit="1" customWidth="1"/>
    <col min="34" max="34" width="6.44140625" bestFit="1" customWidth="1"/>
    <col min="35" max="35" width="5" bestFit="1" customWidth="1"/>
    <col min="36" max="36" width="7.44140625" customWidth="1"/>
    <col min="37" max="37" width="4" bestFit="1" customWidth="1"/>
    <col min="38" max="38" width="8" bestFit="1" customWidth="1"/>
    <col min="39" max="39" width="6.44140625" bestFit="1" customWidth="1"/>
    <col min="40" max="40" width="8.77734375" bestFit="1" customWidth="1"/>
    <col min="41" max="41" width="9" customWidth="1"/>
    <col min="42" max="42" width="6.44140625" bestFit="1" customWidth="1"/>
    <col min="43" max="43" width="8.21875" bestFit="1" customWidth="1"/>
    <col min="45" max="45" width="9.21875" bestFit="1" customWidth="1"/>
  </cols>
  <sheetData>
    <row r="1" spans="1:45" x14ac:dyDescent="0.3">
      <c r="A1" s="68" t="s">
        <v>122</v>
      </c>
      <c r="B1" s="152" t="s">
        <v>40</v>
      </c>
      <c r="C1" s="152"/>
      <c r="D1" s="152" t="s">
        <v>1</v>
      </c>
      <c r="E1" s="152"/>
      <c r="F1" s="152"/>
      <c r="G1" s="152"/>
      <c r="H1" s="152"/>
      <c r="I1" s="152" t="s">
        <v>2</v>
      </c>
      <c r="J1" s="152"/>
      <c r="K1" s="152"/>
      <c r="L1" s="152"/>
      <c r="M1" s="152"/>
      <c r="N1" s="152" t="s">
        <v>3</v>
      </c>
      <c r="O1" s="152"/>
      <c r="P1" s="152"/>
      <c r="Q1" s="152"/>
      <c r="R1" s="152"/>
      <c r="S1" s="152" t="s">
        <v>4</v>
      </c>
      <c r="T1" s="152"/>
      <c r="U1" s="152"/>
      <c r="V1" s="152"/>
      <c r="W1" s="152"/>
      <c r="X1" s="152" t="s">
        <v>5</v>
      </c>
      <c r="Y1" s="152"/>
      <c r="Z1" s="152"/>
      <c r="AA1" s="152"/>
      <c r="AB1" s="152"/>
      <c r="AC1" s="152" t="s">
        <v>6</v>
      </c>
      <c r="AD1" s="152"/>
      <c r="AE1" s="152"/>
      <c r="AF1" s="152"/>
      <c r="AG1" s="152"/>
      <c r="AH1" s="152" t="s">
        <v>7</v>
      </c>
      <c r="AI1" s="152"/>
      <c r="AJ1" s="152"/>
      <c r="AK1" s="152"/>
      <c r="AL1" s="152"/>
      <c r="AM1" s="152" t="s">
        <v>8</v>
      </c>
      <c r="AN1" s="152"/>
      <c r="AO1" s="152"/>
      <c r="AP1" s="152"/>
      <c r="AQ1" s="152"/>
    </row>
    <row r="2" spans="1:45" x14ac:dyDescent="0.3">
      <c r="A2" s="3"/>
      <c r="B2" s="3" t="s">
        <v>39</v>
      </c>
      <c r="C2" s="3" t="s">
        <v>38</v>
      </c>
      <c r="D2" s="55" t="s">
        <v>37</v>
      </c>
      <c r="E2" s="55" t="s">
        <v>11</v>
      </c>
      <c r="F2" s="55" t="s">
        <v>27</v>
      </c>
      <c r="G2" s="55" t="s">
        <v>11</v>
      </c>
      <c r="H2" s="55" t="s">
        <v>28</v>
      </c>
      <c r="I2" s="3" t="s">
        <v>37</v>
      </c>
      <c r="J2" s="3" t="s">
        <v>11</v>
      </c>
      <c r="K2" s="3" t="s">
        <v>27</v>
      </c>
      <c r="L2" s="3" t="s">
        <v>11</v>
      </c>
      <c r="M2" s="3" t="s">
        <v>28</v>
      </c>
      <c r="N2" s="3" t="s">
        <v>37</v>
      </c>
      <c r="O2" s="3" t="s">
        <v>11</v>
      </c>
      <c r="P2" s="3" t="s">
        <v>27</v>
      </c>
      <c r="Q2" s="3" t="s">
        <v>11</v>
      </c>
      <c r="R2" s="3" t="s">
        <v>28</v>
      </c>
      <c r="S2" s="3" t="s">
        <v>37</v>
      </c>
      <c r="T2" s="3" t="s">
        <v>11</v>
      </c>
      <c r="U2" s="3" t="s">
        <v>27</v>
      </c>
      <c r="V2" s="3" t="s">
        <v>11</v>
      </c>
      <c r="W2" s="3" t="s">
        <v>28</v>
      </c>
      <c r="X2" s="55" t="s">
        <v>37</v>
      </c>
      <c r="Y2" s="55" t="s">
        <v>11</v>
      </c>
      <c r="Z2" s="55" t="s">
        <v>27</v>
      </c>
      <c r="AA2" s="55" t="s">
        <v>11</v>
      </c>
      <c r="AB2" s="55" t="s">
        <v>28</v>
      </c>
      <c r="AC2" s="55" t="s">
        <v>37</v>
      </c>
      <c r="AD2" s="55" t="s">
        <v>11</v>
      </c>
      <c r="AE2" s="55" t="s">
        <v>27</v>
      </c>
      <c r="AF2" s="55" t="s">
        <v>11</v>
      </c>
      <c r="AG2" s="55" t="s">
        <v>28</v>
      </c>
      <c r="AH2" s="3" t="s">
        <v>37</v>
      </c>
      <c r="AI2" s="3" t="s">
        <v>11</v>
      </c>
      <c r="AJ2" s="3" t="s">
        <v>27</v>
      </c>
      <c r="AK2" s="3" t="s">
        <v>11</v>
      </c>
      <c r="AL2" s="3" t="s">
        <v>28</v>
      </c>
      <c r="AM2" s="3" t="s">
        <v>37</v>
      </c>
      <c r="AN2" s="3" t="s">
        <v>11</v>
      </c>
      <c r="AO2" s="3" t="s">
        <v>27</v>
      </c>
      <c r="AP2" s="3" t="s">
        <v>11</v>
      </c>
      <c r="AQ2" s="3" t="s">
        <v>28</v>
      </c>
    </row>
    <row r="3" spans="1:45" x14ac:dyDescent="0.3">
      <c r="B3" s="4" t="s">
        <v>12</v>
      </c>
      <c r="C3" t="s">
        <v>125</v>
      </c>
      <c r="D3" s="25" t="s">
        <v>222</v>
      </c>
      <c r="E3" s="3">
        <v>66</v>
      </c>
      <c r="F3" s="3">
        <v>1302</v>
      </c>
      <c r="G3" s="3">
        <v>64</v>
      </c>
      <c r="H3" s="3">
        <v>1188</v>
      </c>
      <c r="I3" s="102" t="s">
        <v>311</v>
      </c>
      <c r="J3" s="103">
        <v>239</v>
      </c>
      <c r="K3" s="103">
        <v>1122</v>
      </c>
      <c r="L3" s="103">
        <v>228</v>
      </c>
      <c r="M3" s="103">
        <v>1045</v>
      </c>
      <c r="X3" s="3"/>
      <c r="Y3" s="3"/>
      <c r="Z3" s="3"/>
      <c r="AA3" s="3"/>
      <c r="AB3" s="3"/>
      <c r="AC3" s="36" t="s">
        <v>12</v>
      </c>
      <c r="AD3" s="3">
        <v>277</v>
      </c>
      <c r="AE3" s="50">
        <v>935.1</v>
      </c>
      <c r="AF3" s="3">
        <v>302</v>
      </c>
      <c r="AG3" s="50">
        <v>885.8</v>
      </c>
      <c r="AM3" s="3"/>
      <c r="AN3" s="3" t="s">
        <v>212</v>
      </c>
      <c r="AO3" s="3" t="s">
        <v>211</v>
      </c>
      <c r="AP3" s="3" t="s">
        <v>217</v>
      </c>
    </row>
    <row r="4" spans="1:45" x14ac:dyDescent="0.3">
      <c r="B4" s="4" t="s">
        <v>13</v>
      </c>
      <c r="C4" t="s">
        <v>126</v>
      </c>
      <c r="D4" s="26" t="s">
        <v>223</v>
      </c>
      <c r="E4" s="3">
        <v>150</v>
      </c>
      <c r="F4" s="3">
        <v>1445</v>
      </c>
      <c r="G4" s="3">
        <v>141</v>
      </c>
      <c r="H4" s="3">
        <v>1295</v>
      </c>
      <c r="I4" s="104" t="s">
        <v>312</v>
      </c>
      <c r="J4" s="105">
        <v>184</v>
      </c>
      <c r="K4" s="105">
        <v>1222</v>
      </c>
      <c r="L4" s="105">
        <v>164</v>
      </c>
      <c r="M4" s="105">
        <v>1122</v>
      </c>
      <c r="S4" s="3"/>
      <c r="T4" s="85" t="s">
        <v>304</v>
      </c>
      <c r="U4" s="85"/>
      <c r="V4" s="84"/>
      <c r="W4" s="84"/>
      <c r="X4" s="31" t="s">
        <v>196</v>
      </c>
      <c r="Y4" s="3">
        <v>490</v>
      </c>
      <c r="Z4" s="3">
        <v>1483</v>
      </c>
      <c r="AA4" s="3">
        <v>559</v>
      </c>
      <c r="AB4" s="3">
        <v>1361</v>
      </c>
      <c r="AC4" s="36" t="s">
        <v>13</v>
      </c>
      <c r="AD4" s="3">
        <v>168</v>
      </c>
      <c r="AE4" s="50">
        <v>1207.0999999999999</v>
      </c>
      <c r="AF4" s="3">
        <v>179</v>
      </c>
      <c r="AG4" s="50">
        <v>1005.8</v>
      </c>
      <c r="AH4" s="217" t="s">
        <v>327</v>
      </c>
      <c r="AI4" s="219">
        <v>1001</v>
      </c>
      <c r="AJ4" s="219">
        <v>1186</v>
      </c>
      <c r="AK4" s="219">
        <v>948</v>
      </c>
      <c r="AL4" s="221">
        <v>867</v>
      </c>
      <c r="AM4" s="39" t="s">
        <v>214</v>
      </c>
      <c r="AN4" s="3">
        <v>1503</v>
      </c>
      <c r="AO4" s="50">
        <v>894.95</v>
      </c>
      <c r="AP4" s="163">
        <v>931.87</v>
      </c>
      <c r="AQ4" s="6"/>
      <c r="AR4" s="6"/>
    </row>
    <row r="5" spans="1:45" x14ac:dyDescent="0.3">
      <c r="B5" s="4" t="s">
        <v>14</v>
      </c>
      <c r="C5" t="s">
        <v>118</v>
      </c>
      <c r="D5" s="26" t="s">
        <v>224</v>
      </c>
      <c r="E5" s="3">
        <v>134</v>
      </c>
      <c r="F5" s="3">
        <v>1552</v>
      </c>
      <c r="G5" s="3">
        <v>135</v>
      </c>
      <c r="H5" s="3">
        <v>1270</v>
      </c>
      <c r="S5" s="85" t="s">
        <v>302</v>
      </c>
      <c r="T5" s="3">
        <v>636</v>
      </c>
      <c r="U5" s="3">
        <v>1303</v>
      </c>
      <c r="X5" s="32" t="s">
        <v>198</v>
      </c>
      <c r="Y5" s="33">
        <v>476</v>
      </c>
      <c r="Z5" s="33">
        <v>1813</v>
      </c>
      <c r="AA5" s="33">
        <v>574</v>
      </c>
      <c r="AB5" s="33">
        <v>1370</v>
      </c>
      <c r="AC5" s="36" t="s">
        <v>14</v>
      </c>
      <c r="AD5" s="3">
        <v>93</v>
      </c>
      <c r="AE5" s="50">
        <v>1269.2</v>
      </c>
      <c r="AF5" s="3">
        <v>89</v>
      </c>
      <c r="AG5" s="50">
        <v>967.7</v>
      </c>
      <c r="AH5" s="217"/>
      <c r="AI5" s="219"/>
      <c r="AJ5" s="219"/>
      <c r="AK5" s="219"/>
      <c r="AL5" s="221"/>
      <c r="AM5" s="40" t="s">
        <v>215</v>
      </c>
      <c r="AN5" s="3">
        <v>1620</v>
      </c>
      <c r="AO5" s="50">
        <v>957.97</v>
      </c>
      <c r="AP5" s="163"/>
      <c r="AQ5" s="43"/>
      <c r="AR5" s="43"/>
    </row>
    <row r="6" spans="1:45" x14ac:dyDescent="0.3">
      <c r="B6" s="4" t="s">
        <v>45</v>
      </c>
      <c r="C6" s="183" t="s">
        <v>127</v>
      </c>
      <c r="D6" s="26" t="s">
        <v>225</v>
      </c>
      <c r="E6" s="3">
        <v>117</v>
      </c>
      <c r="F6" s="3">
        <v>1707</v>
      </c>
      <c r="G6" s="3">
        <v>123</v>
      </c>
      <c r="H6" s="3">
        <v>1147</v>
      </c>
      <c r="S6" s="85" t="s">
        <v>303</v>
      </c>
      <c r="T6" s="3">
        <v>687</v>
      </c>
      <c r="U6" s="3">
        <v>1361</v>
      </c>
      <c r="X6" s="32" t="s">
        <v>197</v>
      </c>
      <c r="Y6" s="3">
        <v>423</v>
      </c>
      <c r="Z6" s="3">
        <v>1835</v>
      </c>
      <c r="AA6" s="3">
        <v>577</v>
      </c>
      <c r="AB6" s="3">
        <v>1329</v>
      </c>
      <c r="AC6" s="36" t="s">
        <v>15</v>
      </c>
      <c r="AD6" s="3">
        <v>80</v>
      </c>
      <c r="AE6" s="50">
        <v>1407.9</v>
      </c>
      <c r="AF6" s="3">
        <v>117</v>
      </c>
      <c r="AG6" s="50">
        <v>960.4</v>
      </c>
      <c r="AH6" s="217"/>
      <c r="AI6" s="219"/>
      <c r="AJ6" s="219"/>
      <c r="AK6" s="219"/>
      <c r="AL6" s="221"/>
      <c r="AM6" s="3" t="s">
        <v>216</v>
      </c>
      <c r="AN6" s="3">
        <v>1500</v>
      </c>
      <c r="AO6" s="50">
        <v>940.66</v>
      </c>
      <c r="AP6" s="163"/>
      <c r="AQ6" s="43"/>
      <c r="AR6" s="43"/>
    </row>
    <row r="7" spans="1:45" x14ac:dyDescent="0.3">
      <c r="B7" s="4"/>
      <c r="C7" s="183"/>
      <c r="D7" s="26"/>
      <c r="E7" s="3"/>
      <c r="F7" s="3"/>
      <c r="G7" s="3"/>
      <c r="H7" s="3"/>
      <c r="X7" s="38"/>
      <c r="Y7" s="3"/>
      <c r="Z7" s="3"/>
      <c r="AA7" s="3"/>
      <c r="AB7" s="3"/>
      <c r="AC7" s="36"/>
      <c r="AD7" s="3"/>
      <c r="AE7" s="50"/>
      <c r="AF7" s="3"/>
      <c r="AG7" s="50"/>
      <c r="AH7" s="217"/>
      <c r="AI7" s="219"/>
      <c r="AJ7" s="219"/>
      <c r="AK7" s="219"/>
      <c r="AL7" s="221"/>
      <c r="AM7" s="3"/>
      <c r="AN7" s="3" t="s">
        <v>212</v>
      </c>
      <c r="AO7" s="50" t="s">
        <v>211</v>
      </c>
      <c r="AP7" s="50"/>
      <c r="AQ7" s="6"/>
      <c r="AR7" s="6"/>
    </row>
    <row r="8" spans="1:45" x14ac:dyDescent="0.3">
      <c r="C8" s="183"/>
      <c r="D8" s="26" t="s">
        <v>226</v>
      </c>
      <c r="E8" s="3">
        <v>170</v>
      </c>
      <c r="F8" s="3">
        <v>1754</v>
      </c>
      <c r="G8" s="3">
        <v>176</v>
      </c>
      <c r="H8" s="3">
        <v>1257</v>
      </c>
      <c r="I8" s="3" t="s">
        <v>16</v>
      </c>
      <c r="J8" s="3">
        <v>47</v>
      </c>
      <c r="K8" s="3">
        <v>1953</v>
      </c>
      <c r="L8" s="3">
        <v>52</v>
      </c>
      <c r="M8" s="3">
        <v>1258</v>
      </c>
      <c r="N8" s="152" t="s">
        <v>191</v>
      </c>
      <c r="O8" s="152">
        <v>131</v>
      </c>
      <c r="P8" s="152">
        <v>1981</v>
      </c>
      <c r="Q8" s="152">
        <v>119</v>
      </c>
      <c r="R8" s="152">
        <v>1358</v>
      </c>
      <c r="S8" s="3"/>
      <c r="T8" s="3"/>
      <c r="U8" s="3"/>
      <c r="V8" s="3"/>
      <c r="W8" s="34"/>
      <c r="X8" s="152" t="s">
        <v>191</v>
      </c>
      <c r="Y8" s="152">
        <v>132</v>
      </c>
      <c r="Z8" s="152">
        <v>1555</v>
      </c>
      <c r="AA8" s="152">
        <v>202</v>
      </c>
      <c r="AB8" s="152">
        <v>1195</v>
      </c>
      <c r="AC8" s="36" t="s">
        <v>16</v>
      </c>
      <c r="AD8" s="3">
        <v>135</v>
      </c>
      <c r="AE8" s="50">
        <v>1548.5</v>
      </c>
      <c r="AF8" s="3">
        <v>192</v>
      </c>
      <c r="AG8" s="50">
        <v>1048.3</v>
      </c>
      <c r="AH8" s="217"/>
      <c r="AI8" s="219"/>
      <c r="AJ8" s="219"/>
      <c r="AK8" s="219"/>
      <c r="AL8" s="221"/>
      <c r="AM8" s="214" t="s">
        <v>207</v>
      </c>
      <c r="AN8" s="214">
        <v>772</v>
      </c>
      <c r="AO8" s="214">
        <v>1011.5</v>
      </c>
      <c r="AP8" s="6"/>
      <c r="AQ8" s="6"/>
      <c r="AR8" s="6"/>
      <c r="AS8" s="6"/>
    </row>
    <row r="9" spans="1:45" x14ac:dyDescent="0.3">
      <c r="C9" s="183"/>
      <c r="D9" s="164" t="s">
        <v>218</v>
      </c>
      <c r="E9" s="152">
        <v>190</v>
      </c>
      <c r="F9" s="152">
        <v>1842</v>
      </c>
      <c r="G9" s="152">
        <v>185</v>
      </c>
      <c r="H9" s="152">
        <v>1416</v>
      </c>
      <c r="I9" s="152" t="s">
        <v>181</v>
      </c>
      <c r="J9" s="152">
        <v>221</v>
      </c>
      <c r="K9" s="152">
        <v>1827</v>
      </c>
      <c r="L9" s="152">
        <v>259</v>
      </c>
      <c r="M9" s="152">
        <v>1403</v>
      </c>
      <c r="N9" s="152"/>
      <c r="O9" s="152"/>
      <c r="P9" s="152"/>
      <c r="Q9" s="152"/>
      <c r="R9" s="152"/>
      <c r="S9" s="3"/>
      <c r="T9" s="3"/>
      <c r="U9" s="3"/>
      <c r="V9" s="3"/>
      <c r="W9" s="34"/>
      <c r="X9" s="152"/>
      <c r="Y9" s="152"/>
      <c r="Z9" s="152"/>
      <c r="AA9" s="152"/>
      <c r="AB9" s="152"/>
      <c r="AC9" s="36" t="s">
        <v>17</v>
      </c>
      <c r="AD9" s="3">
        <v>77</v>
      </c>
      <c r="AE9" s="50">
        <v>1457.4</v>
      </c>
      <c r="AF9" s="3">
        <v>137</v>
      </c>
      <c r="AG9" s="50">
        <v>1180.3</v>
      </c>
      <c r="AH9" s="217"/>
      <c r="AI9" s="219"/>
      <c r="AJ9" s="219"/>
      <c r="AK9" s="219"/>
      <c r="AL9" s="221"/>
      <c r="AM9" s="163"/>
      <c r="AN9" s="163"/>
      <c r="AO9" s="163"/>
      <c r="AP9" s="6"/>
      <c r="AQ9" s="6"/>
      <c r="AR9" s="6"/>
      <c r="AS9" s="6"/>
    </row>
    <row r="10" spans="1:45" x14ac:dyDescent="0.3">
      <c r="C10" s="183"/>
      <c r="D10" s="164"/>
      <c r="E10" s="152"/>
      <c r="F10" s="152"/>
      <c r="G10" s="152"/>
      <c r="H10" s="152"/>
      <c r="I10" s="152"/>
      <c r="J10" s="152"/>
      <c r="K10" s="152"/>
      <c r="L10" s="152"/>
      <c r="M10" s="152"/>
      <c r="N10" s="152" t="s">
        <v>248</v>
      </c>
      <c r="O10" s="152">
        <v>350</v>
      </c>
      <c r="P10" s="152">
        <v>1787</v>
      </c>
      <c r="Q10" s="152">
        <v>394</v>
      </c>
      <c r="R10" s="152">
        <v>1345</v>
      </c>
      <c r="S10" s="3"/>
      <c r="T10" s="3"/>
      <c r="U10" s="3"/>
      <c r="V10" s="3"/>
      <c r="W10" s="34"/>
      <c r="X10" s="152" t="s">
        <v>192</v>
      </c>
      <c r="Y10" s="152">
        <v>183</v>
      </c>
      <c r="Z10" s="152">
        <v>1594</v>
      </c>
      <c r="AA10" s="152">
        <v>247</v>
      </c>
      <c r="AB10" s="152">
        <v>1261</v>
      </c>
      <c r="AC10" s="36" t="s">
        <v>18</v>
      </c>
      <c r="AD10" s="3">
        <v>85</v>
      </c>
      <c r="AE10" s="50">
        <v>1356.1</v>
      </c>
      <c r="AF10" s="3">
        <v>158</v>
      </c>
      <c r="AG10" s="50">
        <v>1190.5</v>
      </c>
      <c r="AH10" s="217"/>
      <c r="AI10" s="219"/>
      <c r="AJ10" s="219"/>
      <c r="AK10" s="219"/>
      <c r="AL10" s="221"/>
      <c r="AM10" s="163"/>
      <c r="AN10" s="163"/>
      <c r="AO10" s="163"/>
      <c r="AP10" s="6"/>
      <c r="AQ10" s="6"/>
      <c r="AR10" s="6"/>
      <c r="AS10" s="6"/>
    </row>
    <row r="11" spans="1:45" x14ac:dyDescent="0.3">
      <c r="C11" s="183"/>
      <c r="D11" s="164" t="s">
        <v>219</v>
      </c>
      <c r="E11" s="152">
        <v>253</v>
      </c>
      <c r="F11" s="152">
        <v>1809</v>
      </c>
      <c r="G11" s="152">
        <v>289</v>
      </c>
      <c r="H11" s="152">
        <v>1439</v>
      </c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3"/>
      <c r="T11" s="3"/>
      <c r="U11" s="3"/>
      <c r="V11" s="3"/>
      <c r="W11" s="34"/>
      <c r="X11" s="152"/>
      <c r="Y11" s="152"/>
      <c r="Z11" s="152"/>
      <c r="AA11" s="152"/>
      <c r="AB11" s="152"/>
      <c r="AC11" s="36" t="s">
        <v>19</v>
      </c>
      <c r="AD11" s="3">
        <v>84</v>
      </c>
      <c r="AE11" s="50">
        <v>1527.6</v>
      </c>
      <c r="AF11" s="3">
        <v>160</v>
      </c>
      <c r="AG11" s="50">
        <v>1166.9000000000001</v>
      </c>
      <c r="AH11" s="217"/>
      <c r="AI11" s="219"/>
      <c r="AJ11" s="219"/>
      <c r="AK11" s="219"/>
      <c r="AL11" s="221"/>
      <c r="AM11" s="192" t="s">
        <v>208</v>
      </c>
      <c r="AN11" s="163">
        <v>692</v>
      </c>
      <c r="AO11" s="163">
        <v>1002.1</v>
      </c>
      <c r="AP11" s="6"/>
      <c r="AQ11" s="6"/>
      <c r="AR11" s="6"/>
      <c r="AS11" s="6"/>
    </row>
    <row r="12" spans="1:45" x14ac:dyDescent="0.3">
      <c r="C12" s="183"/>
      <c r="D12" s="164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3"/>
      <c r="T12" s="3"/>
      <c r="U12" s="3"/>
      <c r="V12" s="3"/>
      <c r="W12" s="34"/>
      <c r="X12" s="152"/>
      <c r="Y12" s="152"/>
      <c r="Z12" s="152"/>
      <c r="AA12" s="152"/>
      <c r="AB12" s="152"/>
      <c r="AC12" s="36" t="s">
        <v>20</v>
      </c>
      <c r="AD12" s="3">
        <v>69</v>
      </c>
      <c r="AE12" s="50">
        <v>1364.9</v>
      </c>
      <c r="AF12" s="3">
        <v>167</v>
      </c>
      <c r="AG12" s="50">
        <v>1044.5</v>
      </c>
      <c r="AH12" s="217"/>
      <c r="AI12" s="219"/>
      <c r="AJ12" s="219"/>
      <c r="AK12" s="219"/>
      <c r="AL12" s="221"/>
      <c r="AM12" s="192"/>
      <c r="AN12" s="163"/>
      <c r="AO12" s="163"/>
      <c r="AP12" s="6"/>
      <c r="AQ12" s="6"/>
      <c r="AR12" s="6"/>
      <c r="AS12" s="6"/>
    </row>
    <row r="13" spans="1:45" x14ac:dyDescent="0.3">
      <c r="C13" s="183"/>
      <c r="D13" s="164" t="s">
        <v>220</v>
      </c>
      <c r="E13" s="152">
        <v>297</v>
      </c>
      <c r="F13" s="152">
        <v>1820</v>
      </c>
      <c r="G13" s="152">
        <v>318</v>
      </c>
      <c r="H13" s="152">
        <v>1405</v>
      </c>
      <c r="I13" s="152" t="s">
        <v>182</v>
      </c>
      <c r="J13" s="152">
        <v>308</v>
      </c>
      <c r="K13" s="152">
        <v>1648</v>
      </c>
      <c r="L13" s="152">
        <v>317</v>
      </c>
      <c r="M13" s="152">
        <v>1394</v>
      </c>
      <c r="N13" s="152"/>
      <c r="O13" s="152"/>
      <c r="P13" s="152"/>
      <c r="Q13" s="152"/>
      <c r="R13" s="152"/>
      <c r="S13" s="3"/>
      <c r="T13" s="3"/>
      <c r="U13" s="3"/>
      <c r="V13" s="3"/>
      <c r="W13" s="34"/>
      <c r="X13" s="152" t="s">
        <v>182</v>
      </c>
      <c r="Y13" s="152">
        <v>308</v>
      </c>
      <c r="Z13" s="152">
        <v>1557</v>
      </c>
      <c r="AA13" s="152">
        <v>358</v>
      </c>
      <c r="AB13" s="152">
        <v>1257</v>
      </c>
      <c r="AC13" s="36" t="s">
        <v>21</v>
      </c>
      <c r="AD13" s="3">
        <v>67</v>
      </c>
      <c r="AE13" s="50">
        <v>1351.3</v>
      </c>
      <c r="AF13" s="3">
        <v>168</v>
      </c>
      <c r="AG13" s="50">
        <v>1005.1</v>
      </c>
      <c r="AH13" s="217"/>
      <c r="AI13" s="219"/>
      <c r="AJ13" s="219"/>
      <c r="AK13" s="219"/>
      <c r="AL13" s="221"/>
      <c r="AM13" s="192"/>
      <c r="AN13" s="163"/>
      <c r="AO13" s="163"/>
      <c r="AP13" s="6"/>
      <c r="AQ13" s="6"/>
      <c r="AR13" s="6"/>
      <c r="AS13" s="6"/>
    </row>
    <row r="14" spans="1:45" x14ac:dyDescent="0.3">
      <c r="C14" s="183"/>
      <c r="D14" s="164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3"/>
      <c r="T14" s="3"/>
      <c r="U14" s="3"/>
      <c r="V14" s="3"/>
      <c r="W14" s="34"/>
      <c r="X14" s="152"/>
      <c r="Y14" s="152"/>
      <c r="Z14" s="152"/>
      <c r="AA14" s="152"/>
      <c r="AB14" s="152"/>
      <c r="AC14" s="36" t="s">
        <v>22</v>
      </c>
      <c r="AD14" s="3">
        <v>73</v>
      </c>
      <c r="AE14" s="50">
        <v>1432.5</v>
      </c>
      <c r="AF14" s="3">
        <v>136</v>
      </c>
      <c r="AG14" s="50">
        <v>1021.3</v>
      </c>
      <c r="AH14" s="217"/>
      <c r="AI14" s="219"/>
      <c r="AJ14" s="219"/>
      <c r="AK14" s="219"/>
      <c r="AL14" s="221"/>
      <c r="AM14" s="163" t="s">
        <v>209</v>
      </c>
      <c r="AN14" s="163">
        <v>749</v>
      </c>
      <c r="AO14" s="163">
        <v>966.6</v>
      </c>
      <c r="AP14" s="6"/>
      <c r="AQ14" s="6"/>
      <c r="AR14" s="6"/>
      <c r="AS14" s="6"/>
    </row>
    <row r="15" spans="1:45" x14ac:dyDescent="0.3">
      <c r="C15" s="183"/>
      <c r="D15" s="164" t="s">
        <v>221</v>
      </c>
      <c r="E15" s="152">
        <v>292</v>
      </c>
      <c r="F15" s="152">
        <v>1784</v>
      </c>
      <c r="G15" s="152">
        <v>322</v>
      </c>
      <c r="H15" s="152">
        <v>1391</v>
      </c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3"/>
      <c r="T15" s="3"/>
      <c r="U15" s="3"/>
      <c r="V15" s="3"/>
      <c r="W15" s="34"/>
      <c r="X15" s="152"/>
      <c r="Y15" s="152"/>
      <c r="Z15" s="152"/>
      <c r="AA15" s="152"/>
      <c r="AB15" s="152"/>
      <c r="AC15" s="36" t="s">
        <v>23</v>
      </c>
      <c r="AD15" s="3">
        <v>75</v>
      </c>
      <c r="AE15" s="50">
        <v>1264.0999999999999</v>
      </c>
      <c r="AF15" s="3">
        <v>160</v>
      </c>
      <c r="AG15" s="50">
        <v>1066.5</v>
      </c>
      <c r="AH15" s="217"/>
      <c r="AI15" s="219"/>
      <c r="AJ15" s="219"/>
      <c r="AK15" s="219"/>
      <c r="AL15" s="221"/>
      <c r="AM15" s="163"/>
      <c r="AN15" s="163"/>
      <c r="AO15" s="163"/>
      <c r="AP15" s="6"/>
      <c r="AQ15" s="6"/>
      <c r="AR15" s="6"/>
      <c r="AS15" s="6"/>
    </row>
    <row r="16" spans="1:45" x14ac:dyDescent="0.3">
      <c r="C16" s="183"/>
      <c r="D16" s="164"/>
      <c r="E16" s="152"/>
      <c r="F16" s="152"/>
      <c r="G16" s="152"/>
      <c r="H16" s="152"/>
      <c r="I16" s="152"/>
      <c r="J16" s="152"/>
      <c r="K16" s="152"/>
      <c r="L16" s="152"/>
      <c r="M16" s="152"/>
      <c r="N16" s="152" t="s">
        <v>249</v>
      </c>
      <c r="O16" s="152">
        <v>151</v>
      </c>
      <c r="P16" s="152">
        <v>1622</v>
      </c>
      <c r="Q16" s="152">
        <v>167</v>
      </c>
      <c r="R16" s="152">
        <v>1215</v>
      </c>
      <c r="S16" s="3"/>
      <c r="T16" s="3"/>
      <c r="U16" s="3"/>
      <c r="V16" s="3"/>
      <c r="W16" s="34"/>
      <c r="X16" s="152"/>
      <c r="Y16" s="152"/>
      <c r="Z16" s="152"/>
      <c r="AA16" s="152"/>
      <c r="AB16" s="152"/>
      <c r="AC16" s="36" t="s">
        <v>24</v>
      </c>
      <c r="AD16" s="3">
        <v>85</v>
      </c>
      <c r="AE16" s="50">
        <v>1320</v>
      </c>
      <c r="AF16" s="3">
        <v>187</v>
      </c>
      <c r="AG16" s="50">
        <v>1010.8</v>
      </c>
      <c r="AH16" s="218"/>
      <c r="AI16" s="220"/>
      <c r="AJ16" s="220"/>
      <c r="AK16" s="220"/>
      <c r="AL16" s="222"/>
      <c r="AM16" s="163"/>
      <c r="AN16" s="163"/>
      <c r="AO16" s="163"/>
      <c r="AP16" s="6"/>
      <c r="AQ16" s="6"/>
      <c r="AR16" s="6"/>
      <c r="AS16" s="6"/>
    </row>
    <row r="17" spans="1:45" x14ac:dyDescent="0.3">
      <c r="C17" s="183"/>
      <c r="D17" s="164" t="s">
        <v>210</v>
      </c>
      <c r="E17" s="152">
        <v>262</v>
      </c>
      <c r="F17" s="152">
        <v>1687</v>
      </c>
      <c r="G17" s="152">
        <v>262</v>
      </c>
      <c r="H17" s="152">
        <v>1348</v>
      </c>
      <c r="I17" s="152" t="s">
        <v>183</v>
      </c>
      <c r="J17" s="152">
        <v>204</v>
      </c>
      <c r="K17" s="152">
        <v>1440</v>
      </c>
      <c r="L17" s="152">
        <v>247</v>
      </c>
      <c r="M17" s="152">
        <v>1261</v>
      </c>
      <c r="N17" s="152"/>
      <c r="O17" s="152"/>
      <c r="P17" s="152"/>
      <c r="Q17" s="152"/>
      <c r="R17" s="152"/>
      <c r="S17" s="3"/>
      <c r="T17" s="3"/>
      <c r="U17" s="3"/>
      <c r="V17" s="3"/>
      <c r="W17" s="34"/>
      <c r="X17" s="152" t="s">
        <v>193</v>
      </c>
      <c r="Y17" s="152">
        <v>169</v>
      </c>
      <c r="Z17" s="152">
        <v>1443</v>
      </c>
      <c r="AA17" s="152">
        <v>198</v>
      </c>
      <c r="AB17" s="152">
        <v>1241</v>
      </c>
      <c r="AC17" s="36" t="s">
        <v>25</v>
      </c>
      <c r="AD17" s="3">
        <v>83</v>
      </c>
      <c r="AE17" s="50">
        <v>1299.3</v>
      </c>
      <c r="AF17" s="3">
        <v>194</v>
      </c>
      <c r="AG17" s="50">
        <v>1040.4000000000001</v>
      </c>
      <c r="AM17" s="163" t="s">
        <v>210</v>
      </c>
      <c r="AN17" s="163">
        <v>300</v>
      </c>
      <c r="AO17" s="163">
        <v>886.6</v>
      </c>
      <c r="AP17" s="6"/>
      <c r="AQ17" s="6"/>
      <c r="AR17" s="6"/>
      <c r="AS17" s="6"/>
    </row>
    <row r="18" spans="1:45" x14ac:dyDescent="0.3">
      <c r="C18" s="183"/>
      <c r="D18" s="164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3"/>
      <c r="T18" s="3"/>
      <c r="U18" s="3"/>
      <c r="V18" s="3"/>
      <c r="W18" s="34"/>
      <c r="X18" s="152"/>
      <c r="Y18" s="152"/>
      <c r="Z18" s="152"/>
      <c r="AA18" s="152"/>
      <c r="AB18" s="152"/>
      <c r="AC18" s="36" t="s">
        <v>26</v>
      </c>
      <c r="AD18" s="3">
        <v>74</v>
      </c>
      <c r="AE18" s="50">
        <v>1264</v>
      </c>
      <c r="AF18" s="3">
        <v>147</v>
      </c>
      <c r="AG18" s="50">
        <v>920.5</v>
      </c>
      <c r="AM18" s="163"/>
      <c r="AN18" s="163"/>
      <c r="AO18" s="163"/>
      <c r="AP18" s="6"/>
      <c r="AQ18" s="6"/>
      <c r="AR18" s="6"/>
      <c r="AS18" s="6"/>
    </row>
    <row r="19" spans="1:45" x14ac:dyDescent="0.3">
      <c r="A19" s="53" t="s">
        <v>34</v>
      </c>
      <c r="B19" s="53"/>
      <c r="C19" s="51"/>
      <c r="D19" s="16"/>
      <c r="E19" s="16">
        <v>1464</v>
      </c>
      <c r="F19" s="16">
        <v>1782</v>
      </c>
      <c r="G19" s="16">
        <v>1552</v>
      </c>
      <c r="H19" s="16">
        <v>1384</v>
      </c>
      <c r="I19" s="64"/>
      <c r="J19" s="16"/>
      <c r="K19" s="16">
        <v>1710</v>
      </c>
      <c r="L19" s="16"/>
      <c r="M19" s="16">
        <v>1357</v>
      </c>
      <c r="N19" s="16"/>
      <c r="O19" s="27">
        <v>632</v>
      </c>
      <c r="P19" s="16">
        <v>1788</v>
      </c>
      <c r="Q19" s="27">
        <v>680</v>
      </c>
      <c r="R19" s="16">
        <v>1316</v>
      </c>
      <c r="S19" s="16"/>
      <c r="T19" s="16">
        <v>862</v>
      </c>
      <c r="U19" s="16"/>
      <c r="V19" s="16">
        <v>925</v>
      </c>
      <c r="W19" s="51"/>
      <c r="X19" s="16"/>
      <c r="Y19" s="16">
        <v>792</v>
      </c>
      <c r="Z19" s="16">
        <v>1541</v>
      </c>
      <c r="AA19" s="16">
        <v>1005</v>
      </c>
      <c r="AB19" s="16">
        <v>1242</v>
      </c>
      <c r="AC19" s="16"/>
      <c r="AD19" s="16">
        <f>SUM(AD8:AD18)</f>
        <v>907</v>
      </c>
      <c r="AE19" s="52">
        <f>(AD8*AE8+AD9*AE9+AD10*AE10+AD11*AE11+AD12*AE12+AD13*AE13+AD14*AE14+AD15*AE15+AD16*AE16+AD17*AE17+AD18*AE18)/SUM(AD8:AD18)</f>
        <v>1391.9815876515984</v>
      </c>
      <c r="AF19" s="16">
        <f>SUM(AF8:AF18)</f>
        <v>1806</v>
      </c>
      <c r="AG19" s="52">
        <f>(AF8*AG8+AF9*AG9+AF10*AG10+AF11*AG11+AF12*AG12+AF13*AG13+AF14*AG14+AF15*AG15+AF16*AG16+AF17*AG17+AF18*AG18)/SUM(AF8:AF18)</f>
        <v>1061.3363787375417</v>
      </c>
      <c r="AH19" s="64"/>
      <c r="AI19" s="16"/>
      <c r="AJ19" s="16"/>
      <c r="AK19" s="16"/>
      <c r="AL19" s="16"/>
      <c r="AM19" s="63"/>
      <c r="AN19" s="63">
        <v>1044</v>
      </c>
      <c r="AO19" s="63">
        <v>1122.5</v>
      </c>
      <c r="AP19" s="52">
        <v>1469</v>
      </c>
      <c r="AQ19" s="52">
        <v>879.8</v>
      </c>
      <c r="AR19" s="52" t="s">
        <v>213</v>
      </c>
      <c r="AS19" s="52">
        <v>980.6</v>
      </c>
    </row>
    <row r="20" spans="1:45" s="12" customFormat="1" x14ac:dyDescent="0.3">
      <c r="F20" s="43"/>
      <c r="H20" s="43"/>
      <c r="M20" s="8"/>
      <c r="P20" s="43"/>
      <c r="Q20" s="43"/>
      <c r="R20" s="43"/>
      <c r="Z20" s="43"/>
      <c r="AB20" s="43"/>
      <c r="AM20" s="43"/>
      <c r="AN20" s="43"/>
      <c r="AO20" s="43"/>
      <c r="AP20" s="43"/>
      <c r="AQ20" s="43"/>
      <c r="AR20" s="43"/>
      <c r="AS20" s="43"/>
    </row>
    <row r="21" spans="1:45" x14ac:dyDescent="0.3">
      <c r="A21" s="68" t="s">
        <v>123</v>
      </c>
      <c r="B21" s="3"/>
      <c r="C21" s="3"/>
      <c r="D21" s="152" t="s">
        <v>1</v>
      </c>
      <c r="E21" s="152"/>
      <c r="F21" s="152"/>
      <c r="G21" s="152"/>
      <c r="H21" s="152"/>
      <c r="I21" s="152" t="s">
        <v>2</v>
      </c>
      <c r="J21" s="152"/>
      <c r="K21" s="152"/>
      <c r="L21" s="152"/>
      <c r="M21" s="152"/>
      <c r="N21" s="152" t="s">
        <v>3</v>
      </c>
      <c r="O21" s="152"/>
      <c r="P21" s="152"/>
      <c r="Q21" s="152"/>
      <c r="R21" s="152"/>
      <c r="S21" s="152" t="s">
        <v>4</v>
      </c>
      <c r="T21" s="152"/>
      <c r="U21" s="152"/>
      <c r="V21" s="152"/>
      <c r="W21" s="152"/>
      <c r="X21" s="152" t="s">
        <v>5</v>
      </c>
      <c r="Y21" s="152"/>
      <c r="Z21" s="152"/>
      <c r="AA21" s="152"/>
      <c r="AB21" s="152"/>
      <c r="AC21" s="152" t="s">
        <v>6</v>
      </c>
      <c r="AD21" s="152"/>
      <c r="AE21" s="152"/>
      <c r="AF21" s="152"/>
      <c r="AG21" s="152"/>
      <c r="AH21" s="152" t="s">
        <v>7</v>
      </c>
      <c r="AI21" s="152"/>
      <c r="AJ21" s="152"/>
      <c r="AK21" s="152"/>
      <c r="AL21" s="152"/>
      <c r="AM21" s="163" t="s">
        <v>8</v>
      </c>
      <c r="AN21" s="163"/>
      <c r="AO21" s="163"/>
      <c r="AP21" s="163"/>
      <c r="AQ21" s="163"/>
      <c r="AR21" s="43"/>
      <c r="AS21" s="43"/>
    </row>
    <row r="22" spans="1:45" x14ac:dyDescent="0.3">
      <c r="A22" s="3"/>
      <c r="B22" s="3"/>
      <c r="C22" s="3"/>
      <c r="D22" s="3" t="s">
        <v>37</v>
      </c>
      <c r="E22" s="3" t="s">
        <v>11</v>
      </c>
      <c r="F22" s="3" t="s">
        <v>27</v>
      </c>
      <c r="G22" s="3" t="s">
        <v>11</v>
      </c>
      <c r="H22" s="3" t="s">
        <v>28</v>
      </c>
      <c r="I22" s="3" t="s">
        <v>37</v>
      </c>
      <c r="J22" s="3" t="s">
        <v>11</v>
      </c>
      <c r="K22" s="3" t="s">
        <v>27</v>
      </c>
      <c r="L22" s="3" t="s">
        <v>11</v>
      </c>
      <c r="M22" s="3" t="s">
        <v>28</v>
      </c>
      <c r="N22" s="3" t="s">
        <v>37</v>
      </c>
      <c r="O22" s="3" t="s">
        <v>11</v>
      </c>
      <c r="P22" s="3" t="s">
        <v>27</v>
      </c>
      <c r="Q22" s="3" t="s">
        <v>11</v>
      </c>
      <c r="R22" s="3" t="s">
        <v>28</v>
      </c>
      <c r="S22" s="3" t="s">
        <v>37</v>
      </c>
      <c r="T22" s="3" t="s">
        <v>11</v>
      </c>
      <c r="U22" s="3" t="s">
        <v>27</v>
      </c>
      <c r="V22" s="3" t="s">
        <v>11</v>
      </c>
      <c r="W22" s="3" t="s">
        <v>28</v>
      </c>
      <c r="X22" s="3" t="s">
        <v>37</v>
      </c>
      <c r="Y22" s="3" t="s">
        <v>11</v>
      </c>
      <c r="Z22" s="3" t="s">
        <v>27</v>
      </c>
      <c r="AA22" s="3" t="s">
        <v>11</v>
      </c>
      <c r="AB22" s="3" t="s">
        <v>28</v>
      </c>
      <c r="AC22" s="55" t="s">
        <v>37</v>
      </c>
      <c r="AD22" s="55" t="s">
        <v>11</v>
      </c>
      <c r="AE22" s="55" t="s">
        <v>27</v>
      </c>
      <c r="AF22" s="55" t="s">
        <v>11</v>
      </c>
      <c r="AG22" s="55" t="s">
        <v>28</v>
      </c>
      <c r="AH22" s="3" t="s">
        <v>37</v>
      </c>
      <c r="AI22" s="3" t="s">
        <v>11</v>
      </c>
      <c r="AJ22" s="3" t="s">
        <v>27</v>
      </c>
      <c r="AK22" s="3" t="s">
        <v>11</v>
      </c>
      <c r="AL22" s="3" t="s">
        <v>28</v>
      </c>
      <c r="AM22" s="55" t="s">
        <v>37</v>
      </c>
      <c r="AN22" s="55" t="s">
        <v>11</v>
      </c>
      <c r="AO22" s="55" t="s">
        <v>27</v>
      </c>
      <c r="AP22" s="55" t="s">
        <v>11</v>
      </c>
      <c r="AQ22" s="3" t="s">
        <v>28</v>
      </c>
    </row>
    <row r="23" spans="1:45" x14ac:dyDescent="0.3">
      <c r="I23" s="102" t="s">
        <v>311</v>
      </c>
      <c r="J23" s="103">
        <v>239</v>
      </c>
      <c r="K23" s="103">
        <v>196</v>
      </c>
      <c r="L23" s="103">
        <v>228</v>
      </c>
      <c r="M23" s="103">
        <v>200</v>
      </c>
      <c r="AC23" s="36" t="s">
        <v>12</v>
      </c>
      <c r="AD23" s="3">
        <v>277</v>
      </c>
      <c r="AE23" s="50">
        <f>AE3/Energy!AC3</f>
        <v>156.37123745819397</v>
      </c>
      <c r="AF23" s="3">
        <v>302</v>
      </c>
      <c r="AG23" s="50">
        <f>AG3/Energy!AE3</f>
        <v>157.7616299779155</v>
      </c>
      <c r="AM23" s="3"/>
      <c r="AN23" s="3" t="s">
        <v>212</v>
      </c>
      <c r="AO23" s="3" t="s">
        <v>211</v>
      </c>
      <c r="AP23" s="3" t="s">
        <v>217</v>
      </c>
    </row>
    <row r="24" spans="1:45" x14ac:dyDescent="0.3">
      <c r="I24" s="104" t="s">
        <v>312</v>
      </c>
      <c r="J24" s="105">
        <v>184</v>
      </c>
      <c r="K24" s="105">
        <v>194</v>
      </c>
      <c r="L24" s="105">
        <v>164</v>
      </c>
      <c r="M24" s="105">
        <v>189</v>
      </c>
      <c r="AC24" s="36" t="s">
        <v>13</v>
      </c>
      <c r="AD24" s="3">
        <v>168</v>
      </c>
      <c r="AE24" s="50">
        <f>AE4/Energy!AC4</f>
        <v>158.00358652826682</v>
      </c>
      <c r="AF24" s="3">
        <v>179</v>
      </c>
      <c r="AG24" s="50">
        <f>AG4/Energy!AE4</f>
        <v>149.45466432880619</v>
      </c>
      <c r="AM24" s="39" t="s">
        <v>214</v>
      </c>
      <c r="AN24" s="3">
        <v>1503</v>
      </c>
      <c r="AO24" s="50">
        <f>AO4/Energy!AM4</f>
        <v>130.67825071183472</v>
      </c>
      <c r="AP24" s="163">
        <f>AP4/Energy!AN4</f>
        <v>122.32475715410868</v>
      </c>
      <c r="AQ24" s="6"/>
      <c r="AR24" s="6"/>
    </row>
    <row r="25" spans="1:45" x14ac:dyDescent="0.3">
      <c r="AC25" s="36" t="s">
        <v>14</v>
      </c>
      <c r="AD25" s="3">
        <v>93</v>
      </c>
      <c r="AE25" s="50">
        <f>AE5/Energy!AC5</f>
        <v>152.47477174435369</v>
      </c>
      <c r="AF25" s="3">
        <v>89</v>
      </c>
      <c r="AG25" s="50">
        <f>AG5/Energy!AE5</f>
        <v>144.61198200756161</v>
      </c>
      <c r="AM25" s="40" t="s">
        <v>215</v>
      </c>
      <c r="AN25" s="3">
        <v>1620</v>
      </c>
      <c r="AO25" s="50">
        <f>AO5/Energy!AM5</f>
        <v>124.66101033235303</v>
      </c>
      <c r="AP25" s="163"/>
      <c r="AQ25" s="6"/>
      <c r="AR25" s="6"/>
    </row>
    <row r="26" spans="1:45" x14ac:dyDescent="0.3">
      <c r="AC26" s="36" t="s">
        <v>15</v>
      </c>
      <c r="AD26" s="3">
        <v>80</v>
      </c>
      <c r="AE26" s="50">
        <f>AE6/Energy!AC6</f>
        <v>150.27377813830867</v>
      </c>
      <c r="AF26" s="3">
        <v>117</v>
      </c>
      <c r="AG26" s="50">
        <f>AG6/Energy!AE6</f>
        <v>146.48729446935727</v>
      </c>
      <c r="AM26" s="3" t="s">
        <v>216</v>
      </c>
      <c r="AN26" s="3">
        <v>1500</v>
      </c>
      <c r="AO26" s="50">
        <f>AO6/Energy!AM6</f>
        <v>113.10087772033184</v>
      </c>
      <c r="AP26" s="163"/>
      <c r="AQ26" s="43"/>
      <c r="AR26" s="43"/>
    </row>
    <row r="27" spans="1:45" x14ac:dyDescent="0.3">
      <c r="AC27" s="36"/>
      <c r="AD27" s="3"/>
      <c r="AE27" s="50"/>
      <c r="AF27" s="3"/>
      <c r="AG27" s="50"/>
      <c r="AM27" s="3"/>
      <c r="AN27" s="3" t="s">
        <v>212</v>
      </c>
      <c r="AO27" s="3" t="s">
        <v>211</v>
      </c>
      <c r="AP27" s="3"/>
    </row>
    <row r="28" spans="1:45" x14ac:dyDescent="0.3">
      <c r="I28" s="3" t="s">
        <v>16</v>
      </c>
      <c r="J28" s="3">
        <v>47</v>
      </c>
      <c r="K28" s="3">
        <v>184</v>
      </c>
      <c r="L28" s="3">
        <v>52</v>
      </c>
      <c r="M28" s="3">
        <v>186</v>
      </c>
      <c r="N28" s="152" t="s">
        <v>191</v>
      </c>
      <c r="O28" s="152">
        <v>131</v>
      </c>
      <c r="P28" s="163">
        <f>P8/Energy!N8</f>
        <v>179.21114528677401</v>
      </c>
      <c r="Q28" s="152">
        <v>119</v>
      </c>
      <c r="R28" s="163">
        <f>R8/Energy!P8</f>
        <v>170.73170731707319</v>
      </c>
      <c r="S28" s="3"/>
      <c r="T28" s="3"/>
      <c r="U28" s="3"/>
      <c r="V28" s="3"/>
      <c r="W28" s="3"/>
      <c r="X28" s="152" t="s">
        <v>191</v>
      </c>
      <c r="Y28" s="152">
        <v>132</v>
      </c>
      <c r="Z28" s="152">
        <v>168.8</v>
      </c>
      <c r="AA28" s="152">
        <v>202</v>
      </c>
      <c r="AB28" s="152">
        <v>158.9</v>
      </c>
      <c r="AC28" s="36" t="s">
        <v>16</v>
      </c>
      <c r="AD28" s="3">
        <v>135</v>
      </c>
      <c r="AE28" s="50">
        <f>AE8/Energy!AC8</f>
        <v>159.34840548689505</v>
      </c>
      <c r="AF28" s="3">
        <v>192</v>
      </c>
      <c r="AG28" s="50">
        <f>AG8/Energy!AE8</f>
        <v>154.6507339381869</v>
      </c>
      <c r="AH28" s="3"/>
      <c r="AI28" s="3"/>
      <c r="AJ28" s="3"/>
      <c r="AK28" s="3"/>
      <c r="AL28" s="3"/>
      <c r="AM28" s="152" t="s">
        <v>207</v>
      </c>
      <c r="AN28" s="152">
        <v>772</v>
      </c>
      <c r="AO28" s="163">
        <f>AO8/Energy!AM8</f>
        <v>124.75333004440058</v>
      </c>
    </row>
    <row r="29" spans="1:45" x14ac:dyDescent="0.3">
      <c r="I29" s="152" t="s">
        <v>181</v>
      </c>
      <c r="J29" s="152">
        <v>221</v>
      </c>
      <c r="K29" s="152">
        <v>187</v>
      </c>
      <c r="L29" s="152">
        <v>259</v>
      </c>
      <c r="M29" s="152">
        <v>186</v>
      </c>
      <c r="N29" s="152"/>
      <c r="O29" s="152"/>
      <c r="P29" s="163"/>
      <c r="Q29" s="152"/>
      <c r="R29" s="163"/>
      <c r="S29" s="3"/>
      <c r="T29" s="3"/>
      <c r="U29" s="3"/>
      <c r="V29" s="3"/>
      <c r="W29" s="3"/>
      <c r="X29" s="152"/>
      <c r="Y29" s="152"/>
      <c r="Z29" s="152"/>
      <c r="AA29" s="152"/>
      <c r="AB29" s="152"/>
      <c r="AC29" s="36" t="s">
        <v>17</v>
      </c>
      <c r="AD29" s="3">
        <v>77</v>
      </c>
      <c r="AE29" s="50">
        <f>AE9/Energy!AC9</f>
        <v>153.41698597835699</v>
      </c>
      <c r="AF29" s="3">
        <v>137</v>
      </c>
      <c r="AG29" s="50">
        <f>AG9/Energy!AE9</f>
        <v>155.65900878326696</v>
      </c>
      <c r="AH29" s="3"/>
      <c r="AI29" s="3"/>
      <c r="AJ29" s="3"/>
      <c r="AK29" s="3"/>
      <c r="AL29" s="3"/>
      <c r="AM29" s="152"/>
      <c r="AN29" s="152"/>
      <c r="AO29" s="163"/>
    </row>
    <row r="30" spans="1:45" x14ac:dyDescent="0.3">
      <c r="I30" s="152"/>
      <c r="J30" s="152"/>
      <c r="K30" s="152"/>
      <c r="L30" s="152"/>
      <c r="M30" s="152"/>
      <c r="N30" s="152" t="s">
        <v>248</v>
      </c>
      <c r="O30" s="152">
        <v>350</v>
      </c>
      <c r="P30" s="163">
        <f>P10/Energy!N10</f>
        <v>177.47541960472736</v>
      </c>
      <c r="Q30" s="152">
        <v>394</v>
      </c>
      <c r="R30" s="163">
        <f>R10/Energy!P10</f>
        <v>178.71379218708478</v>
      </c>
      <c r="S30" s="3"/>
      <c r="T30" s="3"/>
      <c r="U30" s="3"/>
      <c r="V30" s="3"/>
      <c r="W30" s="3"/>
      <c r="X30" s="152" t="s">
        <v>192</v>
      </c>
      <c r="Y30" s="152">
        <v>183</v>
      </c>
      <c r="Z30" s="152">
        <v>164.1</v>
      </c>
      <c r="AA30" s="152">
        <v>247</v>
      </c>
      <c r="AB30" s="152">
        <v>168</v>
      </c>
      <c r="AC30" s="36" t="s">
        <v>18</v>
      </c>
      <c r="AD30" s="3">
        <v>85</v>
      </c>
      <c r="AE30" s="50">
        <f>AE10/Energy!AC10</f>
        <v>157.62922667410584</v>
      </c>
      <c r="AF30" s="3">
        <v>158</v>
      </c>
      <c r="AG30" s="50">
        <f>AG10/Energy!AE10</f>
        <v>162.30844740142879</v>
      </c>
      <c r="AH30" s="3"/>
      <c r="AI30" s="3"/>
      <c r="AJ30" s="3"/>
      <c r="AK30" s="3"/>
      <c r="AL30" s="3"/>
      <c r="AM30" s="152"/>
      <c r="AN30" s="152"/>
      <c r="AO30" s="163"/>
    </row>
    <row r="31" spans="1:45" x14ac:dyDescent="0.3">
      <c r="I31" s="152"/>
      <c r="J31" s="152"/>
      <c r="K31" s="152"/>
      <c r="L31" s="152"/>
      <c r="M31" s="152"/>
      <c r="N31" s="152"/>
      <c r="O31" s="152"/>
      <c r="P31" s="163"/>
      <c r="Q31" s="152"/>
      <c r="R31" s="163"/>
      <c r="S31" s="3"/>
      <c r="T31" s="3"/>
      <c r="U31" s="3"/>
      <c r="V31" s="3"/>
      <c r="W31" s="3"/>
      <c r="X31" s="152"/>
      <c r="Y31" s="152"/>
      <c r="Z31" s="152"/>
      <c r="AA31" s="152"/>
      <c r="AB31" s="152"/>
      <c r="AC31" s="36" t="s">
        <v>19</v>
      </c>
      <c r="AD31" s="3">
        <v>84</v>
      </c>
      <c r="AE31" s="50">
        <f>AE11/Energy!AC11</f>
        <v>160.58363468169205</v>
      </c>
      <c r="AF31" s="3">
        <v>160</v>
      </c>
      <c r="AG31" s="50">
        <f>AG11/Energy!AE11</f>
        <v>161.73474337828662</v>
      </c>
      <c r="AH31" s="3"/>
      <c r="AI31" s="3"/>
      <c r="AJ31" s="3"/>
      <c r="AK31" s="3"/>
      <c r="AL31" s="3"/>
      <c r="AM31" s="158" t="s">
        <v>208</v>
      </c>
      <c r="AN31" s="152">
        <v>692</v>
      </c>
      <c r="AO31" s="163">
        <f>AO11/Energy!AM11</f>
        <v>129.03682719546742</v>
      </c>
    </row>
    <row r="32" spans="1:45" x14ac:dyDescent="0.3">
      <c r="I32" s="152"/>
      <c r="J32" s="152"/>
      <c r="K32" s="152"/>
      <c r="L32" s="152"/>
      <c r="M32" s="152"/>
      <c r="N32" s="152"/>
      <c r="O32" s="152"/>
      <c r="P32" s="163"/>
      <c r="Q32" s="152"/>
      <c r="R32" s="163"/>
      <c r="S32" s="3"/>
      <c r="T32" s="3"/>
      <c r="U32" s="3"/>
      <c r="V32" s="3"/>
      <c r="W32" s="3"/>
      <c r="X32" s="152"/>
      <c r="Y32" s="152"/>
      <c r="Z32" s="152"/>
      <c r="AA32" s="152"/>
      <c r="AB32" s="152"/>
      <c r="AC32" s="36" t="s">
        <v>20</v>
      </c>
      <c r="AD32" s="3">
        <v>69</v>
      </c>
      <c r="AE32" s="50">
        <f>AE12/Energy!AC12</f>
        <v>156.62940946960134</v>
      </c>
      <c r="AF32" s="3">
        <v>167</v>
      </c>
      <c r="AG32" s="50">
        <f>AG12/Energy!AE12</f>
        <v>163.79688872161586</v>
      </c>
      <c r="AH32" s="3"/>
      <c r="AI32" s="3"/>
      <c r="AJ32" s="3"/>
      <c r="AK32" s="3"/>
      <c r="AL32" s="3"/>
      <c r="AM32" s="158"/>
      <c r="AN32" s="152"/>
      <c r="AO32" s="163"/>
    </row>
    <row r="33" spans="1:45" x14ac:dyDescent="0.3">
      <c r="I33" s="152" t="s">
        <v>182</v>
      </c>
      <c r="J33" s="152">
        <v>308</v>
      </c>
      <c r="K33" s="152">
        <v>187</v>
      </c>
      <c r="L33" s="152">
        <v>317</v>
      </c>
      <c r="M33" s="152">
        <v>192</v>
      </c>
      <c r="N33" s="152"/>
      <c r="O33" s="152"/>
      <c r="P33" s="163"/>
      <c r="Q33" s="152"/>
      <c r="R33" s="163"/>
      <c r="S33" s="3"/>
      <c r="T33" s="3"/>
      <c r="U33" s="3"/>
      <c r="V33" s="3"/>
      <c r="W33" s="3"/>
      <c r="X33" s="152" t="s">
        <v>182</v>
      </c>
      <c r="Y33" s="152">
        <v>308</v>
      </c>
      <c r="Z33" s="152">
        <v>167.6</v>
      </c>
      <c r="AA33" s="152">
        <v>358</v>
      </c>
      <c r="AB33" s="152">
        <v>174</v>
      </c>
      <c r="AC33" s="36" t="s">
        <v>21</v>
      </c>
      <c r="AD33" s="3">
        <v>67</v>
      </c>
      <c r="AE33" s="50">
        <f>AE13/Energy!AC13</f>
        <v>156.34979404822511</v>
      </c>
      <c r="AF33" s="3">
        <v>168</v>
      </c>
      <c r="AG33" s="50">
        <f>AG13/Energy!AE13</f>
        <v>161.90921099262221</v>
      </c>
      <c r="AH33" s="3"/>
      <c r="AI33" s="3"/>
      <c r="AJ33" s="3"/>
      <c r="AK33" s="3"/>
      <c r="AL33" s="3"/>
      <c r="AM33" s="158"/>
      <c r="AN33" s="152"/>
      <c r="AO33" s="163"/>
    </row>
    <row r="34" spans="1:45" x14ac:dyDescent="0.3">
      <c r="I34" s="152"/>
      <c r="J34" s="152"/>
      <c r="K34" s="152"/>
      <c r="L34" s="152"/>
      <c r="M34" s="152"/>
      <c r="N34" s="152"/>
      <c r="O34" s="152"/>
      <c r="P34" s="163"/>
      <c r="Q34" s="152"/>
      <c r="R34" s="163"/>
      <c r="S34" s="3"/>
      <c r="T34" s="3"/>
      <c r="U34" s="3"/>
      <c r="V34" s="3"/>
      <c r="W34" s="3"/>
      <c r="X34" s="152"/>
      <c r="Y34" s="152"/>
      <c r="Z34" s="152"/>
      <c r="AA34" s="152"/>
      <c r="AB34" s="152"/>
      <c r="AC34" s="36" t="s">
        <v>22</v>
      </c>
      <c r="AD34" s="3">
        <v>73</v>
      </c>
      <c r="AE34" s="50">
        <f>AE14/Energy!AC14</f>
        <v>161.51946690119405</v>
      </c>
      <c r="AF34" s="3">
        <v>136</v>
      </c>
      <c r="AG34" s="50">
        <f>AG14/Energy!AE14</f>
        <v>162.66106041059456</v>
      </c>
      <c r="AH34" s="3"/>
      <c r="AI34" s="3"/>
      <c r="AJ34" s="3"/>
      <c r="AK34" s="3"/>
      <c r="AL34" s="3"/>
      <c r="AM34" s="152" t="s">
        <v>209</v>
      </c>
      <c r="AN34" s="152">
        <v>749</v>
      </c>
      <c r="AO34" s="163">
        <f>AO14/Energy!AM14</f>
        <v>130.92238927265339</v>
      </c>
    </row>
    <row r="35" spans="1:45" x14ac:dyDescent="0.3">
      <c r="I35" s="152"/>
      <c r="J35" s="152"/>
      <c r="K35" s="152"/>
      <c r="L35" s="152"/>
      <c r="M35" s="152"/>
      <c r="N35" s="152"/>
      <c r="O35" s="152"/>
      <c r="P35" s="163"/>
      <c r="Q35" s="152"/>
      <c r="R35" s="163"/>
      <c r="S35" s="3"/>
      <c r="T35" s="3"/>
      <c r="U35" s="3"/>
      <c r="V35" s="3"/>
      <c r="W35" s="3"/>
      <c r="X35" s="152"/>
      <c r="Y35" s="152"/>
      <c r="Z35" s="152"/>
      <c r="AA35" s="152"/>
      <c r="AB35" s="152"/>
      <c r="AC35" s="36" t="s">
        <v>23</v>
      </c>
      <c r="AD35" s="3">
        <v>75</v>
      </c>
      <c r="AE35" s="50">
        <f>AE15/Energy!AC15</f>
        <v>154.00453205331249</v>
      </c>
      <c r="AF35" s="3">
        <v>160</v>
      </c>
      <c r="AG35" s="50">
        <f>AG15/Energy!AE15</f>
        <v>166.40921218929927</v>
      </c>
      <c r="AH35" s="3"/>
      <c r="AI35" s="3"/>
      <c r="AJ35" s="3"/>
      <c r="AK35" s="3"/>
      <c r="AL35" s="3"/>
      <c r="AM35" s="152"/>
      <c r="AN35" s="152"/>
      <c r="AO35" s="163"/>
    </row>
    <row r="36" spans="1:45" x14ac:dyDescent="0.3">
      <c r="I36" s="152"/>
      <c r="J36" s="152"/>
      <c r="K36" s="152"/>
      <c r="L36" s="152"/>
      <c r="M36" s="152"/>
      <c r="N36" s="152" t="s">
        <v>249</v>
      </c>
      <c r="O36" s="152">
        <v>151</v>
      </c>
      <c r="P36" s="163">
        <f>P16/Energy!N16</f>
        <v>186.15861356593598</v>
      </c>
      <c r="Q36" s="152">
        <v>167</v>
      </c>
      <c r="R36" s="163">
        <f>R16/Energy!P16</f>
        <v>180.16014234875445</v>
      </c>
      <c r="S36" s="3"/>
      <c r="T36" s="3"/>
      <c r="U36" s="3"/>
      <c r="V36" s="3"/>
      <c r="W36" s="3"/>
      <c r="X36" s="152"/>
      <c r="Y36" s="152"/>
      <c r="Z36" s="152"/>
      <c r="AA36" s="152"/>
      <c r="AB36" s="152"/>
      <c r="AC36" s="36" t="s">
        <v>24</v>
      </c>
      <c r="AD36" s="3">
        <v>85</v>
      </c>
      <c r="AE36" s="50">
        <f>AE16/Energy!AC16</f>
        <v>162.87649766173513</v>
      </c>
      <c r="AF36" s="3">
        <v>187</v>
      </c>
      <c r="AG36" s="50">
        <f>AG16/Energy!AE16</f>
        <v>164.35772357723576</v>
      </c>
      <c r="AH36" s="3"/>
      <c r="AI36" s="3"/>
      <c r="AJ36" s="3"/>
      <c r="AK36" s="3"/>
      <c r="AL36" s="3"/>
      <c r="AM36" s="152"/>
      <c r="AN36" s="152"/>
      <c r="AO36" s="163"/>
    </row>
    <row r="37" spans="1:45" x14ac:dyDescent="0.3">
      <c r="I37" s="152" t="s">
        <v>183</v>
      </c>
      <c r="J37" s="152">
        <v>204</v>
      </c>
      <c r="K37" s="152">
        <v>188</v>
      </c>
      <c r="L37" s="152">
        <v>247</v>
      </c>
      <c r="M37" s="152">
        <v>193</v>
      </c>
      <c r="N37" s="152"/>
      <c r="O37" s="152"/>
      <c r="P37" s="163"/>
      <c r="Q37" s="152"/>
      <c r="R37" s="163"/>
      <c r="S37" s="3"/>
      <c r="T37" s="3"/>
      <c r="U37" s="3"/>
      <c r="V37" s="3"/>
      <c r="W37" s="3"/>
      <c r="X37" s="152" t="s">
        <v>193</v>
      </c>
      <c r="Y37" s="152">
        <v>169</v>
      </c>
      <c r="Z37" s="152">
        <v>167.9</v>
      </c>
      <c r="AA37" s="152">
        <v>198</v>
      </c>
      <c r="AB37" s="152">
        <v>175</v>
      </c>
      <c r="AC37" s="36" t="s">
        <v>25</v>
      </c>
      <c r="AD37" s="3">
        <v>83</v>
      </c>
      <c r="AE37" s="50">
        <f>AE17/Energy!AC17</f>
        <v>166.74366674366672</v>
      </c>
      <c r="AF37" s="3">
        <v>194</v>
      </c>
      <c r="AG37" s="50">
        <f>AG17/Energy!AE17</f>
        <v>165.46327809408697</v>
      </c>
      <c r="AM37" s="152" t="s">
        <v>210</v>
      </c>
      <c r="AN37" s="152">
        <v>300</v>
      </c>
      <c r="AO37" s="163">
        <f>AO17/Energy!AM17</f>
        <v>132.36787100627052</v>
      </c>
    </row>
    <row r="38" spans="1:45" x14ac:dyDescent="0.3">
      <c r="I38" s="152"/>
      <c r="J38" s="152"/>
      <c r="K38" s="152"/>
      <c r="L38" s="152"/>
      <c r="M38" s="152"/>
      <c r="N38" s="152"/>
      <c r="O38" s="152"/>
      <c r="P38" s="163"/>
      <c r="Q38" s="152"/>
      <c r="R38" s="163"/>
      <c r="S38" s="3"/>
      <c r="T38" s="3"/>
      <c r="U38" s="3"/>
      <c r="V38" s="3"/>
      <c r="W38" s="3"/>
      <c r="X38" s="152"/>
      <c r="Y38" s="152"/>
      <c r="Z38" s="152"/>
      <c r="AA38" s="152"/>
      <c r="AB38" s="152"/>
      <c r="AC38" s="36" t="s">
        <v>26</v>
      </c>
      <c r="AD38" s="3">
        <v>74</v>
      </c>
      <c r="AE38" s="50">
        <f>AE18/Energy!AC18</f>
        <v>167.01461377870564</v>
      </c>
      <c r="AF38" s="3">
        <v>147</v>
      </c>
      <c r="AG38" s="50">
        <f>AG18/Energy!AE18</f>
        <v>166.0024165479432</v>
      </c>
      <c r="AM38" s="152"/>
      <c r="AN38" s="152"/>
      <c r="AO38" s="163"/>
    </row>
    <row r="39" spans="1:45" x14ac:dyDescent="0.3">
      <c r="A39" s="53" t="s">
        <v>34</v>
      </c>
      <c r="B39" s="53"/>
      <c r="C39" s="16"/>
      <c r="D39" s="16"/>
      <c r="E39" s="16"/>
      <c r="F39" s="16"/>
      <c r="G39" s="16"/>
      <c r="H39" s="16"/>
      <c r="I39" s="56"/>
      <c r="J39" s="56"/>
      <c r="K39" s="56">
        <v>187</v>
      </c>
      <c r="L39" s="56"/>
      <c r="M39" s="56">
        <v>189</v>
      </c>
      <c r="N39" s="56"/>
      <c r="O39" s="59">
        <v>632</v>
      </c>
      <c r="P39" s="63">
        <f>P19/Energy!N19</f>
        <v>179.71655442758066</v>
      </c>
      <c r="Q39" s="59">
        <v>680</v>
      </c>
      <c r="R39" s="63">
        <f>R19/Energy!P19</f>
        <v>177.62181131056823</v>
      </c>
      <c r="S39" s="56"/>
      <c r="T39" s="56"/>
      <c r="U39" s="56"/>
      <c r="V39" s="56"/>
      <c r="W39" s="56"/>
      <c r="X39" s="56"/>
      <c r="Y39" s="56">
        <v>792</v>
      </c>
      <c r="Z39" s="56">
        <v>167.1</v>
      </c>
      <c r="AA39" s="56">
        <v>1005</v>
      </c>
      <c r="AB39" s="63">
        <v>169.7</v>
      </c>
      <c r="AC39" s="56"/>
      <c r="AD39" s="56">
        <f>SUM(AD28:AD38)</f>
        <v>907</v>
      </c>
      <c r="AE39" s="63">
        <f>(AD28*AE28+AD29*AE29+AD30*AE30+AD31*AE31+AD32*AE32+AD33*AE33+AD34*AE34+AD35*AE35+AD36*AE36+AD37*AE37+AD38*AE38)/SUM(AD28:AD38)</f>
        <v>159.73548703929515</v>
      </c>
      <c r="AF39" s="56">
        <f>SUM(AF28:AF38)</f>
        <v>1806</v>
      </c>
      <c r="AG39" s="63">
        <f>(AF28*AG28+AF29*AG29+AF30*AG30+AF31*AG31+AF32*AG32+AF33*AG33+AF34*AG34+AF35*AG35+AF36*AG36+AF37*AG37+AF38*AG38)/SUM(AF28:AF38)</f>
        <v>162.28120170018485</v>
      </c>
      <c r="AH39" s="16"/>
      <c r="AI39" s="16"/>
      <c r="AJ39" s="16"/>
      <c r="AK39" s="16"/>
      <c r="AL39" s="16"/>
      <c r="AM39" s="56"/>
      <c r="AN39" s="56">
        <v>1044</v>
      </c>
      <c r="AO39" s="63">
        <f>AO19/Energy!AM19</f>
        <v>122.49017896115234</v>
      </c>
      <c r="AP39" s="52">
        <v>1469</v>
      </c>
      <c r="AQ39" s="52">
        <f>AQ19/Energy!AO19</f>
        <v>134.56714591618231</v>
      </c>
      <c r="AR39" s="6" t="s">
        <v>213</v>
      </c>
      <c r="AS39" s="6"/>
    </row>
    <row r="40" spans="1:45" s="12" customFormat="1" x14ac:dyDescent="0.3">
      <c r="M40" s="43"/>
      <c r="P40" s="43"/>
      <c r="Q40" s="8"/>
      <c r="R40" s="43"/>
      <c r="Z40" s="43"/>
      <c r="AB40" s="43"/>
      <c r="AO40" s="43"/>
      <c r="AP40" s="43"/>
      <c r="AQ40" s="43"/>
      <c r="AR40" s="43"/>
      <c r="AS40" s="43"/>
    </row>
    <row r="41" spans="1:45" x14ac:dyDescent="0.3">
      <c r="AO41" s="6"/>
      <c r="AP41" s="6"/>
      <c r="AQ41" s="6"/>
      <c r="AR41" s="43"/>
      <c r="AS41" s="43"/>
    </row>
    <row r="42" spans="1:45" x14ac:dyDescent="0.3">
      <c r="A42" s="68" t="s">
        <v>124</v>
      </c>
      <c r="B42" s="3"/>
      <c r="C42" s="3"/>
      <c r="D42" s="152" t="s">
        <v>1</v>
      </c>
      <c r="E42" s="152"/>
      <c r="F42" s="152"/>
      <c r="G42" s="152"/>
      <c r="H42" s="152"/>
      <c r="I42" s="152" t="s">
        <v>2</v>
      </c>
      <c r="J42" s="152"/>
      <c r="K42" s="152"/>
      <c r="L42" s="152"/>
      <c r="M42" s="152"/>
      <c r="N42" s="152" t="s">
        <v>3</v>
      </c>
      <c r="O42" s="152"/>
      <c r="P42" s="152"/>
      <c r="Q42" s="152"/>
      <c r="R42" s="152"/>
      <c r="S42" s="152" t="s">
        <v>4</v>
      </c>
      <c r="T42" s="152"/>
      <c r="U42" s="152"/>
      <c r="V42" s="152"/>
      <c r="W42" s="152"/>
      <c r="X42" s="152" t="s">
        <v>5</v>
      </c>
      <c r="Y42" s="152"/>
      <c r="Z42" s="152"/>
      <c r="AA42" s="152"/>
      <c r="AB42" s="152"/>
      <c r="AC42" s="152" t="s">
        <v>6</v>
      </c>
      <c r="AD42" s="152"/>
      <c r="AE42" s="152"/>
      <c r="AF42" s="152"/>
      <c r="AG42" s="152"/>
      <c r="AH42" s="152" t="s">
        <v>7</v>
      </c>
      <c r="AI42" s="152"/>
      <c r="AJ42" s="152"/>
      <c r="AK42" s="152"/>
      <c r="AL42" s="152"/>
      <c r="AM42" s="152" t="s">
        <v>8</v>
      </c>
      <c r="AN42" s="152"/>
      <c r="AO42" s="152"/>
      <c r="AP42" s="152"/>
      <c r="AQ42" s="152"/>
    </row>
    <row r="43" spans="1:45" x14ac:dyDescent="0.3">
      <c r="A43" s="3"/>
      <c r="B43" s="3"/>
      <c r="C43" s="3"/>
      <c r="D43" s="3" t="s">
        <v>37</v>
      </c>
      <c r="E43" s="3" t="s">
        <v>11</v>
      </c>
      <c r="F43" s="3" t="s">
        <v>27</v>
      </c>
      <c r="G43" s="3" t="s">
        <v>11</v>
      </c>
      <c r="H43" s="3" t="s">
        <v>28</v>
      </c>
      <c r="I43" s="3" t="s">
        <v>37</v>
      </c>
      <c r="J43" s="3" t="s">
        <v>11</v>
      </c>
      <c r="K43" s="3" t="s">
        <v>27</v>
      </c>
      <c r="L43" s="3" t="s">
        <v>11</v>
      </c>
      <c r="M43" s="3" t="s">
        <v>28</v>
      </c>
      <c r="N43" s="3" t="s">
        <v>37</v>
      </c>
      <c r="O43" s="3" t="s">
        <v>11</v>
      </c>
      <c r="P43" s="3" t="s">
        <v>27</v>
      </c>
      <c r="Q43" s="3" t="s">
        <v>11</v>
      </c>
      <c r="R43" s="3" t="s">
        <v>28</v>
      </c>
      <c r="S43" s="3" t="s">
        <v>37</v>
      </c>
      <c r="T43" s="3" t="s">
        <v>11</v>
      </c>
      <c r="U43" s="3" t="s">
        <v>27</v>
      </c>
      <c r="V43" s="3" t="s">
        <v>11</v>
      </c>
      <c r="W43" s="3" t="s">
        <v>28</v>
      </c>
      <c r="X43" s="3" t="s">
        <v>37</v>
      </c>
      <c r="Y43" s="3" t="s">
        <v>11</v>
      </c>
      <c r="Z43" s="3" t="s">
        <v>27</v>
      </c>
      <c r="AA43" s="3" t="s">
        <v>11</v>
      </c>
      <c r="AB43" s="3" t="s">
        <v>28</v>
      </c>
      <c r="AC43" s="3" t="s">
        <v>37</v>
      </c>
      <c r="AD43" s="3" t="s">
        <v>11</v>
      </c>
      <c r="AE43" s="3" t="s">
        <v>27</v>
      </c>
      <c r="AF43" s="3" t="s">
        <v>11</v>
      </c>
      <c r="AG43" s="3" t="s">
        <v>28</v>
      </c>
      <c r="AH43" s="3" t="s">
        <v>37</v>
      </c>
      <c r="AI43" s="3" t="s">
        <v>11</v>
      </c>
      <c r="AJ43" s="3" t="s">
        <v>27</v>
      </c>
      <c r="AK43" s="3" t="s">
        <v>11</v>
      </c>
      <c r="AL43" s="3" t="s">
        <v>28</v>
      </c>
      <c r="AM43" s="55" t="s">
        <v>37</v>
      </c>
      <c r="AN43" s="55" t="s">
        <v>11</v>
      </c>
      <c r="AO43" s="55" t="s">
        <v>27</v>
      </c>
      <c r="AP43" s="55" t="s">
        <v>11</v>
      </c>
      <c r="AQ43" s="3" t="s">
        <v>28</v>
      </c>
    </row>
    <row r="44" spans="1:45" x14ac:dyDescent="0.3">
      <c r="AC44" s="36" t="s">
        <v>12</v>
      </c>
      <c r="AD44" s="3">
        <v>277</v>
      </c>
      <c r="AE44" s="50">
        <f>AE3/Energy!AC23*1000</f>
        <v>652.54710397766928</v>
      </c>
      <c r="AF44" s="3">
        <v>302</v>
      </c>
      <c r="AG44" s="50">
        <f>AG3/Energy!AE23*1000</f>
        <v>658.29369797859692</v>
      </c>
      <c r="AM44" s="3"/>
      <c r="AN44" s="3" t="s">
        <v>212</v>
      </c>
      <c r="AO44" s="3" t="s">
        <v>211</v>
      </c>
      <c r="AP44" s="3" t="s">
        <v>217</v>
      </c>
    </row>
    <row r="45" spans="1:45" x14ac:dyDescent="0.3">
      <c r="AC45" s="36" t="s">
        <v>13</v>
      </c>
      <c r="AD45" s="3">
        <v>168</v>
      </c>
      <c r="AE45" s="50">
        <f>AE4/Energy!AC24*1000</f>
        <v>659.5093700486259</v>
      </c>
      <c r="AF45" s="3">
        <v>179</v>
      </c>
      <c r="AG45" s="50">
        <f>AG4/Energy!AE24*1000</f>
        <v>623.75193798449618</v>
      </c>
      <c r="AM45" s="39" t="s">
        <v>214</v>
      </c>
      <c r="AN45" s="3">
        <v>1503</v>
      </c>
      <c r="AO45" s="50">
        <f>AO4/Energy!AM24*1000</f>
        <v>546.76808406647126</v>
      </c>
      <c r="AP45" s="163">
        <f>AP4/Energy!AN24*1000</f>
        <v>511.81962981270937</v>
      </c>
      <c r="AQ45" s="6"/>
      <c r="AR45" s="6"/>
    </row>
    <row r="46" spans="1:45" x14ac:dyDescent="0.3">
      <c r="AC46" s="36" t="s">
        <v>14</v>
      </c>
      <c r="AD46" s="3">
        <v>93</v>
      </c>
      <c r="AE46" s="50">
        <f>AE5/Energy!AC25*1000</f>
        <v>636.79694947569124</v>
      </c>
      <c r="AF46" s="3">
        <v>89</v>
      </c>
      <c r="AG46" s="50">
        <f>AG5/Energy!AE25*1000</f>
        <v>604.17056877068126</v>
      </c>
      <c r="AM46" s="40" t="s">
        <v>215</v>
      </c>
      <c r="AN46" s="3">
        <v>1620</v>
      </c>
      <c r="AO46" s="50">
        <f>AO5/Energy!AM25*1000</f>
        <v>521.57129634670878</v>
      </c>
      <c r="AP46" s="163"/>
      <c r="AQ46" s="6"/>
      <c r="AR46" s="6"/>
    </row>
    <row r="47" spans="1:45" x14ac:dyDescent="0.3">
      <c r="AC47" s="36" t="s">
        <v>15</v>
      </c>
      <c r="AD47" s="3">
        <v>80</v>
      </c>
      <c r="AE47" s="50">
        <f>AE6/Energy!AC26*1000</f>
        <v>627.9941121370266</v>
      </c>
      <c r="AF47" s="3">
        <v>117</v>
      </c>
      <c r="AG47" s="50">
        <f>AG6/Energy!AE26*1000</f>
        <v>612.34378984952809</v>
      </c>
      <c r="AM47" s="3" t="s">
        <v>216</v>
      </c>
      <c r="AN47" s="3">
        <v>1500</v>
      </c>
      <c r="AO47" s="50">
        <f>AO6/Energy!AM26*1000</f>
        <v>473.21662139048192</v>
      </c>
      <c r="AP47" s="163"/>
      <c r="AQ47" s="43"/>
      <c r="AR47" s="43"/>
    </row>
    <row r="48" spans="1:45" x14ac:dyDescent="0.3">
      <c r="AC48" s="36"/>
      <c r="AD48" s="3"/>
      <c r="AE48" s="50"/>
      <c r="AF48" s="3"/>
      <c r="AG48" s="50"/>
      <c r="AM48" s="3"/>
      <c r="AN48" s="3" t="s">
        <v>212</v>
      </c>
      <c r="AO48" s="3" t="s">
        <v>211</v>
      </c>
    </row>
    <row r="49" spans="1:45" x14ac:dyDescent="0.3">
      <c r="I49" s="3" t="s">
        <v>16</v>
      </c>
      <c r="J49" s="3">
        <v>47</v>
      </c>
      <c r="K49" s="50">
        <f>K8/Energy!I28*1000</f>
        <v>750.28812908182863</v>
      </c>
      <c r="L49" s="3">
        <v>52</v>
      </c>
      <c r="M49" s="50">
        <f>M8/Energy!K28*1000</f>
        <v>754.64907018596284</v>
      </c>
      <c r="N49" s="152" t="s">
        <v>191</v>
      </c>
      <c r="O49" s="152">
        <v>131</v>
      </c>
      <c r="P49" s="163">
        <f>P8/Energy!N28*1000</f>
        <v>751.80265654648963</v>
      </c>
      <c r="Q49" s="152">
        <v>119</v>
      </c>
      <c r="R49" s="163">
        <f>R8/Energy!P28*1000</f>
        <v>716.62269129287608</v>
      </c>
      <c r="X49" s="152" t="s">
        <v>191</v>
      </c>
      <c r="Y49" s="152">
        <v>132</v>
      </c>
      <c r="Z49" s="162">
        <f>Z8/Energy!X28*1000</f>
        <v>692.34194122885128</v>
      </c>
      <c r="AA49" s="152">
        <v>202</v>
      </c>
      <c r="AB49" s="182">
        <f>AB8/Energy!Z28*1000</f>
        <v>656.95437053325998</v>
      </c>
      <c r="AC49" s="36" t="s">
        <v>16</v>
      </c>
      <c r="AD49" s="3">
        <v>135</v>
      </c>
      <c r="AE49" s="50">
        <f>AE8/Energy!AC28*1000</f>
        <v>665.73516766981948</v>
      </c>
      <c r="AF49" s="3">
        <v>192</v>
      </c>
      <c r="AG49" s="50">
        <f>AG8/Energy!AE28*1000</f>
        <v>645.18709995076313</v>
      </c>
      <c r="AH49" s="3"/>
      <c r="AI49" s="3"/>
      <c r="AJ49" s="3"/>
      <c r="AK49" s="3"/>
      <c r="AL49" s="3"/>
      <c r="AM49" s="154" t="s">
        <v>207</v>
      </c>
      <c r="AN49" s="214">
        <v>772</v>
      </c>
      <c r="AO49" s="214">
        <f>AO8/Energy!AM28*1000</f>
        <v>522.4690082644629</v>
      </c>
      <c r="AP49" s="6"/>
      <c r="AQ49" s="6"/>
      <c r="AR49" s="6"/>
      <c r="AS49" s="6"/>
    </row>
    <row r="50" spans="1:45" x14ac:dyDescent="0.3">
      <c r="I50" s="152" t="s">
        <v>181</v>
      </c>
      <c r="J50" s="152">
        <v>221</v>
      </c>
      <c r="K50" s="72">
        <f>K9/Energy!I29*1000</f>
        <v>758.40597758405977</v>
      </c>
      <c r="L50" s="152">
        <v>259</v>
      </c>
      <c r="M50" s="72">
        <f>M9/Energy!K29*1000</f>
        <v>760.02166847237277</v>
      </c>
      <c r="N50" s="152"/>
      <c r="O50" s="152"/>
      <c r="P50" s="163"/>
      <c r="Q50" s="152"/>
      <c r="R50" s="163"/>
      <c r="X50" s="152"/>
      <c r="Y50" s="152"/>
      <c r="Z50" s="162"/>
      <c r="AA50" s="152"/>
      <c r="AB50" s="182"/>
      <c r="AC50" s="36" t="s">
        <v>17</v>
      </c>
      <c r="AD50" s="3">
        <v>77</v>
      </c>
      <c r="AE50" s="50">
        <f>AE9/Energy!AC29*1000</f>
        <v>640.02459268367659</v>
      </c>
      <c r="AF50" s="3">
        <v>137</v>
      </c>
      <c r="AG50" s="50">
        <f>AG9/Energy!AE29*1000</f>
        <v>649.26563617360694</v>
      </c>
      <c r="AH50" s="3"/>
      <c r="AI50" s="3"/>
      <c r="AJ50" s="3"/>
      <c r="AK50" s="3"/>
      <c r="AL50" s="3"/>
      <c r="AM50" s="152"/>
      <c r="AN50" s="163"/>
      <c r="AO50" s="163"/>
      <c r="AP50" s="6"/>
      <c r="AQ50" s="6"/>
      <c r="AR50" s="6"/>
      <c r="AS50" s="6"/>
    </row>
    <row r="51" spans="1:45" x14ac:dyDescent="0.3">
      <c r="I51" s="152"/>
      <c r="J51" s="152"/>
      <c r="K51" s="72"/>
      <c r="L51" s="152"/>
      <c r="M51" s="72"/>
      <c r="N51" s="152" t="s">
        <v>248</v>
      </c>
      <c r="O51" s="152">
        <v>350</v>
      </c>
      <c r="P51" s="163">
        <f>P10/Energy!N30*1000</f>
        <v>743.96336386344706</v>
      </c>
      <c r="Q51" s="152">
        <v>394</v>
      </c>
      <c r="R51" s="163">
        <f>R10/Energy!P30*1000</f>
        <v>749.30362116991648</v>
      </c>
      <c r="X51" s="152" t="s">
        <v>192</v>
      </c>
      <c r="Y51" s="152">
        <v>183</v>
      </c>
      <c r="Z51" s="162">
        <f>Z10/Energy!X30*1000</f>
        <v>680.32437046521557</v>
      </c>
      <c r="AA51" s="152">
        <v>247</v>
      </c>
      <c r="AB51" s="182">
        <f>AB10/Energy!Z30*1000</f>
        <v>692.85714285714289</v>
      </c>
      <c r="AC51" s="36" t="s">
        <v>18</v>
      </c>
      <c r="AD51" s="3">
        <v>85</v>
      </c>
      <c r="AE51" s="50">
        <f>AE10/Energy!AC30*1000</f>
        <v>658.84467764660144</v>
      </c>
      <c r="AF51" s="3">
        <v>158</v>
      </c>
      <c r="AG51" s="50">
        <f>AG10/Energy!AE30*1000</f>
        <v>675.65266742338247</v>
      </c>
      <c r="AH51" s="3"/>
      <c r="AI51" s="3"/>
      <c r="AJ51" s="3"/>
      <c r="AK51" s="3"/>
      <c r="AL51" s="3"/>
      <c r="AM51" s="152"/>
      <c r="AN51" s="163"/>
      <c r="AO51" s="163"/>
      <c r="AP51" s="6"/>
      <c r="AQ51" s="6"/>
      <c r="AR51" s="6"/>
      <c r="AS51" s="6"/>
    </row>
    <row r="52" spans="1:45" x14ac:dyDescent="0.3">
      <c r="I52" s="152"/>
      <c r="J52" s="152"/>
      <c r="K52" s="72"/>
      <c r="L52" s="152"/>
      <c r="M52" s="72"/>
      <c r="N52" s="152"/>
      <c r="O52" s="152"/>
      <c r="P52" s="163"/>
      <c r="Q52" s="152"/>
      <c r="R52" s="163"/>
      <c r="X52" s="152"/>
      <c r="Y52" s="152"/>
      <c r="Z52" s="162"/>
      <c r="AA52" s="152"/>
      <c r="AB52" s="182"/>
      <c r="AC52" s="36" t="s">
        <v>19</v>
      </c>
      <c r="AD52" s="3">
        <v>84</v>
      </c>
      <c r="AE52" s="50">
        <f>AE11/Energy!AC31*1000</f>
        <v>670.23517023517024</v>
      </c>
      <c r="AF52" s="3">
        <v>160</v>
      </c>
      <c r="AG52" s="50">
        <f>AG11/Energy!AE31*1000</f>
        <v>674.39172397850086</v>
      </c>
      <c r="AH52" s="3"/>
      <c r="AI52" s="3"/>
      <c r="AJ52" s="3"/>
      <c r="AK52" s="3"/>
      <c r="AL52" s="3"/>
      <c r="AM52" s="158" t="s">
        <v>208</v>
      </c>
      <c r="AN52" s="163">
        <v>692</v>
      </c>
      <c r="AO52" s="163">
        <f>AO11/Energy!AM31*1000</f>
        <v>540.21563342318052</v>
      </c>
      <c r="AP52" s="6"/>
      <c r="AQ52" s="6"/>
      <c r="AR52" s="6"/>
      <c r="AS52" s="6"/>
    </row>
    <row r="53" spans="1:45" x14ac:dyDescent="0.3">
      <c r="I53" s="152"/>
      <c r="J53" s="152"/>
      <c r="K53" s="72"/>
      <c r="L53" s="152"/>
      <c r="M53" s="72"/>
      <c r="N53" s="152"/>
      <c r="O53" s="152"/>
      <c r="P53" s="163"/>
      <c r="Q53" s="152"/>
      <c r="R53" s="163"/>
      <c r="X53" s="152"/>
      <c r="Y53" s="152"/>
      <c r="Z53" s="162"/>
      <c r="AA53" s="152"/>
      <c r="AB53" s="182"/>
      <c r="AC53" s="36" t="s">
        <v>20</v>
      </c>
      <c r="AD53" s="3">
        <v>69</v>
      </c>
      <c r="AE53" s="50">
        <f>AE12/Energy!AC32*1000</f>
        <v>654.50273328857782</v>
      </c>
      <c r="AF53" s="3">
        <v>167</v>
      </c>
      <c r="AG53" s="50">
        <f>AG12/Energy!AE32*1000</f>
        <v>683.30498495355232</v>
      </c>
      <c r="AH53" s="3"/>
      <c r="AI53" s="3"/>
      <c r="AJ53" s="3"/>
      <c r="AK53" s="3"/>
      <c r="AL53" s="3"/>
      <c r="AM53" s="158"/>
      <c r="AN53" s="163"/>
      <c r="AO53" s="163"/>
      <c r="AP53" s="6"/>
      <c r="AQ53" s="6"/>
      <c r="AR53" s="6"/>
      <c r="AS53" s="6"/>
    </row>
    <row r="54" spans="1:45" x14ac:dyDescent="0.3">
      <c r="I54" s="152" t="s">
        <v>182</v>
      </c>
      <c r="J54" s="152">
        <v>308</v>
      </c>
      <c r="K54" s="72">
        <f>K13/Energy!I33*1000</f>
        <v>757.35294117647061</v>
      </c>
      <c r="L54" s="152">
        <v>317</v>
      </c>
      <c r="M54" s="72">
        <f>M13/Energy!K33*1000</f>
        <v>782.26711560044896</v>
      </c>
      <c r="N54" s="152"/>
      <c r="O54" s="152"/>
      <c r="P54" s="163"/>
      <c r="Q54" s="152"/>
      <c r="R54" s="163"/>
      <c r="X54" s="152" t="s">
        <v>182</v>
      </c>
      <c r="Y54" s="152">
        <v>308</v>
      </c>
      <c r="Z54" s="162">
        <f>Z13/Energy!X33*1000</f>
        <v>690.7719609582964</v>
      </c>
      <c r="AA54" s="152">
        <v>358</v>
      </c>
      <c r="AB54" s="182">
        <f>AB13/Energy!Z33*1000</f>
        <v>716.23931623931628</v>
      </c>
      <c r="AC54" s="36" t="s">
        <v>21</v>
      </c>
      <c r="AD54" s="3">
        <v>67</v>
      </c>
      <c r="AE54" s="50">
        <f>AE13/Energy!AC33*1000</f>
        <v>653.52807467234129</v>
      </c>
      <c r="AF54" s="3">
        <v>168</v>
      </c>
      <c r="AG54" s="50">
        <f>AG13/Energy!AE33*1000</f>
        <v>675.28890083310932</v>
      </c>
      <c r="AH54" s="3"/>
      <c r="AI54" s="3"/>
      <c r="AJ54" s="3"/>
      <c r="AK54" s="3"/>
      <c r="AL54" s="3"/>
      <c r="AM54" s="158"/>
      <c r="AN54" s="163"/>
      <c r="AO54" s="163"/>
      <c r="AP54" s="6"/>
      <c r="AQ54" s="6"/>
      <c r="AR54" s="6"/>
      <c r="AS54" s="6"/>
    </row>
    <row r="55" spans="1:45" x14ac:dyDescent="0.3">
      <c r="I55" s="152"/>
      <c r="J55" s="152"/>
      <c r="K55" s="72"/>
      <c r="L55" s="152"/>
      <c r="M55" s="72"/>
      <c r="N55" s="152"/>
      <c r="O55" s="152"/>
      <c r="P55" s="163"/>
      <c r="Q55" s="152"/>
      <c r="R55" s="163"/>
      <c r="X55" s="152"/>
      <c r="Y55" s="152"/>
      <c r="Z55" s="162"/>
      <c r="AA55" s="152"/>
      <c r="AB55" s="182"/>
      <c r="AC55" s="36" t="s">
        <v>22</v>
      </c>
      <c r="AD55" s="3">
        <v>73</v>
      </c>
      <c r="AE55" s="50">
        <f>AE14/Energy!AC34*1000</f>
        <v>674.18109939759029</v>
      </c>
      <c r="AF55" s="3">
        <v>136</v>
      </c>
      <c r="AG55" s="50">
        <f>AG14/Energy!AE34*1000</f>
        <v>678.69484316852731</v>
      </c>
      <c r="AH55" s="3"/>
      <c r="AI55" s="3"/>
      <c r="AJ55" s="3"/>
      <c r="AK55" s="3"/>
      <c r="AL55" s="3"/>
      <c r="AM55" s="152" t="s">
        <v>209</v>
      </c>
      <c r="AN55" s="163">
        <v>749</v>
      </c>
      <c r="AO55" s="163">
        <f>AO14/Energy!AM34*1000</f>
        <v>548.26999432785033</v>
      </c>
      <c r="AP55" s="6"/>
      <c r="AQ55" s="6"/>
      <c r="AR55" s="6"/>
      <c r="AS55" s="6"/>
    </row>
    <row r="56" spans="1:45" x14ac:dyDescent="0.3">
      <c r="I56" s="152"/>
      <c r="J56" s="152"/>
      <c r="K56" s="72"/>
      <c r="L56" s="152"/>
      <c r="M56" s="72"/>
      <c r="N56" s="152"/>
      <c r="O56" s="152"/>
      <c r="P56" s="163"/>
      <c r="Q56" s="152"/>
      <c r="R56" s="163"/>
      <c r="X56" s="152"/>
      <c r="Y56" s="152"/>
      <c r="Z56" s="162"/>
      <c r="AA56" s="152"/>
      <c r="AB56" s="182"/>
      <c r="AC56" s="36" t="s">
        <v>23</v>
      </c>
      <c r="AD56" s="3">
        <v>75</v>
      </c>
      <c r="AE56" s="50">
        <f>AE15/Energy!AC35*1000</f>
        <v>643.20968808833254</v>
      </c>
      <c r="AF56" s="3">
        <v>160</v>
      </c>
      <c r="AG56" s="50">
        <f>AG15/Energy!AE35*1000</f>
        <v>693.70365552231044</v>
      </c>
      <c r="AH56" s="3"/>
      <c r="AI56" s="3"/>
      <c r="AJ56" s="3"/>
      <c r="AK56" s="3"/>
      <c r="AL56" s="3"/>
      <c r="AM56" s="152"/>
      <c r="AN56" s="163"/>
      <c r="AO56" s="163"/>
      <c r="AP56" s="6"/>
      <c r="AQ56" s="6"/>
      <c r="AR56" s="6"/>
      <c r="AS56" s="6"/>
    </row>
    <row r="57" spans="1:45" x14ac:dyDescent="0.3">
      <c r="I57" s="152"/>
      <c r="J57" s="152"/>
      <c r="K57" s="72"/>
      <c r="L57" s="152"/>
      <c r="M57" s="72"/>
      <c r="N57" s="152" t="s">
        <v>249</v>
      </c>
      <c r="O57" s="152">
        <v>151</v>
      </c>
      <c r="P57" s="163">
        <f>P16/Energy!N36*1000</f>
        <v>779.43296492071124</v>
      </c>
      <c r="Q57" s="152">
        <v>167</v>
      </c>
      <c r="R57" s="163">
        <f>R16/Energy!P36*1000</f>
        <v>754.65838509316779</v>
      </c>
      <c r="X57" s="152"/>
      <c r="Y57" s="152"/>
      <c r="Z57" s="162"/>
      <c r="AA57" s="152"/>
      <c r="AB57" s="182"/>
      <c r="AC57" s="36" t="s">
        <v>24</v>
      </c>
      <c r="AD57" s="3">
        <v>85</v>
      </c>
      <c r="AE57" s="50">
        <f>AE16/Energy!AC36*1000</f>
        <v>679.95673002627109</v>
      </c>
      <c r="AF57" s="3">
        <v>187</v>
      </c>
      <c r="AG57" s="50">
        <f>AG16/Energy!AE36*1000</f>
        <v>685.70653279967439</v>
      </c>
      <c r="AH57" s="3"/>
      <c r="AI57" s="3"/>
      <c r="AJ57" s="3"/>
      <c r="AK57" s="3"/>
      <c r="AL57" s="3"/>
      <c r="AM57" s="168"/>
      <c r="AN57" s="215"/>
      <c r="AO57" s="215"/>
      <c r="AP57" s="6"/>
      <c r="AQ57" s="6"/>
      <c r="AR57" s="6"/>
      <c r="AS57" s="6"/>
    </row>
    <row r="58" spans="1:45" x14ac:dyDescent="0.3">
      <c r="I58" s="152" t="s">
        <v>183</v>
      </c>
      <c r="J58" s="152">
        <v>204</v>
      </c>
      <c r="K58" s="72">
        <f>K17/Energy!I37*1000</f>
        <v>755.50891920251843</v>
      </c>
      <c r="L58" s="152">
        <v>247</v>
      </c>
      <c r="M58" s="72">
        <f>M17/Energy!K37*1000</f>
        <v>795.08196721311469</v>
      </c>
      <c r="N58" s="152"/>
      <c r="O58" s="152"/>
      <c r="P58" s="163"/>
      <c r="Q58" s="152"/>
      <c r="R58" s="163"/>
      <c r="X58" s="152" t="s">
        <v>193</v>
      </c>
      <c r="Y58" s="152">
        <v>169</v>
      </c>
      <c r="Z58" s="162">
        <f>Z17/Energy!X37*1000</f>
        <v>692.75084013442142</v>
      </c>
      <c r="AA58" s="152">
        <v>198</v>
      </c>
      <c r="AB58" s="182">
        <f>AB17/Energy!Z37*1000</f>
        <v>728.71403405754552</v>
      </c>
      <c r="AC58" s="36" t="s">
        <v>25</v>
      </c>
      <c r="AD58" s="3">
        <v>83</v>
      </c>
      <c r="AE58" s="50">
        <f>AE17/Energy!AC37*1000</f>
        <v>696.60090070769888</v>
      </c>
      <c r="AF58" s="3">
        <v>194</v>
      </c>
      <c r="AG58" s="50">
        <f>AG17/Energy!AE37*1000</f>
        <v>689.50891377824905</v>
      </c>
      <c r="AM58" s="152" t="s">
        <v>210</v>
      </c>
      <c r="AN58" s="163">
        <v>300</v>
      </c>
      <c r="AO58" s="163">
        <f>AO17/Energy!AM37*1000</f>
        <v>554.125</v>
      </c>
      <c r="AP58" s="6"/>
      <c r="AQ58" s="6"/>
      <c r="AR58" s="6"/>
      <c r="AS58" s="6"/>
    </row>
    <row r="59" spans="1:45" x14ac:dyDescent="0.3">
      <c r="I59" s="152"/>
      <c r="J59" s="152"/>
      <c r="K59" s="72"/>
      <c r="L59" s="152"/>
      <c r="M59" s="72"/>
      <c r="N59" s="152"/>
      <c r="O59" s="152"/>
      <c r="P59" s="163"/>
      <c r="Q59" s="152"/>
      <c r="R59" s="163"/>
      <c r="X59" s="152"/>
      <c r="Y59" s="152"/>
      <c r="Z59" s="162"/>
      <c r="AA59" s="152"/>
      <c r="AB59" s="182"/>
      <c r="AC59" s="36" t="s">
        <v>26</v>
      </c>
      <c r="AD59" s="3">
        <v>74</v>
      </c>
      <c r="AE59" s="50">
        <f>AE18/Energy!AC38*1000</f>
        <v>696.72582956675126</v>
      </c>
      <c r="AF59" s="3">
        <v>147</v>
      </c>
      <c r="AG59" s="50">
        <f>AG18/Energy!AE38*1000</f>
        <v>691.89717378232103</v>
      </c>
      <c r="AM59" s="152"/>
      <c r="AN59" s="163"/>
      <c r="AO59" s="163"/>
      <c r="AP59" s="6"/>
      <c r="AQ59" s="6"/>
      <c r="AR59" s="6"/>
      <c r="AS59" s="6"/>
    </row>
    <row r="60" spans="1:45" x14ac:dyDescent="0.3">
      <c r="A60" s="53" t="s">
        <v>34</v>
      </c>
      <c r="B60" s="53"/>
      <c r="C60" s="16"/>
      <c r="D60" s="16"/>
      <c r="E60" s="16"/>
      <c r="F60" s="16"/>
      <c r="G60" s="16"/>
      <c r="H60" s="51"/>
      <c r="I60" s="16"/>
      <c r="J60" s="16">
        <v>780</v>
      </c>
      <c r="K60" s="52">
        <f>(J49*K49+J50*K50+J54*K54+J58*K58)/SUM(J49:J59)</f>
        <v>756.7433186058845</v>
      </c>
      <c r="L60" s="16">
        <v>875</v>
      </c>
      <c r="M60" s="52">
        <f>(L49*M49+L50*M50+L54*M54+L58*M58)/SUM(L49:L59)</f>
        <v>777.65861180685283</v>
      </c>
      <c r="N60" s="16"/>
      <c r="O60" s="27">
        <v>632</v>
      </c>
      <c r="P60" s="52">
        <f>P19/Energy!N39*1000</f>
        <v>753.15922493681558</v>
      </c>
      <c r="Q60" s="27">
        <v>680</v>
      </c>
      <c r="R60" s="52">
        <f>R19/Energy!P39*1000</f>
        <v>744.76513865308436</v>
      </c>
      <c r="S60" s="64"/>
      <c r="T60" s="16"/>
      <c r="U60" s="16"/>
      <c r="V60" s="16"/>
      <c r="W60" s="16"/>
      <c r="X60" s="16"/>
      <c r="Y60" s="16">
        <v>792</v>
      </c>
      <c r="Z60" s="16"/>
      <c r="AA60" s="16">
        <v>1005</v>
      </c>
      <c r="AB60" s="16"/>
      <c r="AC60" s="16"/>
      <c r="AD60" s="16">
        <f>SUM(AD49:AD59)</f>
        <v>907</v>
      </c>
      <c r="AE60" s="52">
        <f>(AD49*AE49+AD50*AE50+AD51*AE51+AD52*AE52+AD53*AE53+AD54*AE54+AD55*AE55+AD56*AE56+AD57*AE57+AD58*AE58+AD59*AE59)/SUM(AD49:AD59)</f>
        <v>667.07014094079784</v>
      </c>
      <c r="AF60" s="16">
        <f>SUM(AF49:AF59)</f>
        <v>1806</v>
      </c>
      <c r="AG60" s="52">
        <f>(AF49*AG49+AF50*AG50+AF51*AG51+AF52*AG52+AF53*AG53+AF54*AG54+AF55*AG55+AF56*AG56+AF57*AG57+AF58*AG58+AF59*AG59)/SUM(AF49:AF59)</f>
        <v>676.65415253045444</v>
      </c>
      <c r="AH60" s="16"/>
      <c r="AI60" s="16"/>
      <c r="AJ60" s="16"/>
      <c r="AK60" s="16"/>
      <c r="AL60" s="16"/>
      <c r="AM60" s="56"/>
      <c r="AN60" s="63">
        <v>1044</v>
      </c>
      <c r="AO60" s="63">
        <f>AO19/Energy!AM39*1000</f>
        <v>513.02559414990856</v>
      </c>
      <c r="AP60" s="52">
        <v>1469</v>
      </c>
      <c r="AQ60" s="52">
        <f>AQ19/Energy!AO39*1000</f>
        <v>563.61306854580391</v>
      </c>
      <c r="AR60" s="6" t="s">
        <v>213</v>
      </c>
      <c r="AS60" s="6"/>
    </row>
    <row r="61" spans="1:45" s="12" customFormat="1" x14ac:dyDescent="0.3">
      <c r="P61" s="43"/>
      <c r="Q61" s="8"/>
      <c r="R61" s="43"/>
      <c r="Z61" s="8"/>
      <c r="AB61" s="8"/>
      <c r="AN61" s="43"/>
      <c r="AO61" s="43"/>
      <c r="AP61" s="43"/>
      <c r="AQ61" s="43"/>
      <c r="AR61" s="43"/>
      <c r="AS61" s="43"/>
    </row>
    <row r="62" spans="1:45" x14ac:dyDescent="0.3">
      <c r="AN62" s="6"/>
      <c r="AO62" s="6"/>
      <c r="AP62" s="6"/>
      <c r="AQ62" s="6"/>
      <c r="AR62" s="43"/>
      <c r="AS62" s="43"/>
    </row>
    <row r="63" spans="1:45" x14ac:dyDescent="0.3">
      <c r="AN63" s="6"/>
      <c r="AO63" s="6"/>
      <c r="AP63" s="6"/>
      <c r="AQ63" s="6"/>
      <c r="AR63" s="6"/>
      <c r="AS63" s="6"/>
    </row>
    <row r="64" spans="1:45" x14ac:dyDescent="0.3">
      <c r="A64" s="68" t="s">
        <v>241</v>
      </c>
      <c r="B64" s="3"/>
      <c r="C64" s="3"/>
      <c r="D64" s="152" t="s">
        <v>1</v>
      </c>
      <c r="E64" s="152"/>
      <c r="F64" s="152"/>
      <c r="G64" s="152"/>
      <c r="H64" s="152"/>
      <c r="I64" s="152" t="s">
        <v>2</v>
      </c>
      <c r="J64" s="152"/>
      <c r="K64" s="152"/>
      <c r="L64" s="152"/>
      <c r="M64" s="152"/>
      <c r="N64" s="152" t="s">
        <v>3</v>
      </c>
      <c r="O64" s="152"/>
      <c r="P64" s="152"/>
      <c r="Q64" s="152"/>
      <c r="R64" s="152"/>
      <c r="S64" s="152" t="s">
        <v>4</v>
      </c>
      <c r="T64" s="152"/>
      <c r="U64" s="152"/>
      <c r="V64" s="152"/>
      <c r="W64" s="152"/>
      <c r="X64" s="152" t="s">
        <v>5</v>
      </c>
      <c r="Y64" s="152"/>
      <c r="Z64" s="152"/>
      <c r="AA64" s="152"/>
      <c r="AB64" s="152"/>
      <c r="AC64" s="152" t="s">
        <v>6</v>
      </c>
      <c r="AD64" s="152"/>
      <c r="AE64" s="152"/>
      <c r="AF64" s="152"/>
      <c r="AG64" s="152"/>
      <c r="AH64" s="152" t="s">
        <v>7</v>
      </c>
      <c r="AI64" s="152"/>
      <c r="AJ64" s="152"/>
      <c r="AK64" s="152"/>
      <c r="AL64" s="152"/>
      <c r="AM64" s="163" t="s">
        <v>8</v>
      </c>
      <c r="AN64" s="163"/>
      <c r="AO64" s="163"/>
      <c r="AP64" s="163"/>
      <c r="AQ64" s="163"/>
      <c r="AR64" s="43"/>
      <c r="AS64" s="43"/>
    </row>
    <row r="65" spans="1:45" x14ac:dyDescent="0.3">
      <c r="A65" s="3"/>
      <c r="B65" s="3"/>
      <c r="C65" s="34"/>
      <c r="D65" s="3" t="s">
        <v>37</v>
      </c>
      <c r="E65" s="3" t="s">
        <v>11</v>
      </c>
      <c r="F65" s="3" t="s">
        <v>27</v>
      </c>
      <c r="G65" s="3" t="s">
        <v>11</v>
      </c>
      <c r="H65" s="3" t="s">
        <v>28</v>
      </c>
      <c r="I65" s="35" t="s">
        <v>37</v>
      </c>
      <c r="J65" s="3" t="s">
        <v>11</v>
      </c>
      <c r="K65" s="3" t="s">
        <v>27</v>
      </c>
      <c r="L65" s="3" t="s">
        <v>11</v>
      </c>
      <c r="M65" s="3" t="s">
        <v>28</v>
      </c>
      <c r="N65" s="3" t="s">
        <v>37</v>
      </c>
      <c r="O65" s="3" t="s">
        <v>11</v>
      </c>
      <c r="P65" s="3" t="s">
        <v>27</v>
      </c>
      <c r="Q65" s="3" t="s">
        <v>11</v>
      </c>
      <c r="R65" s="3" t="s">
        <v>28</v>
      </c>
      <c r="S65" s="3" t="s">
        <v>37</v>
      </c>
      <c r="T65" s="3" t="s">
        <v>11</v>
      </c>
      <c r="U65" s="3" t="s">
        <v>27</v>
      </c>
      <c r="V65" s="3" t="s">
        <v>11</v>
      </c>
      <c r="W65" s="3" t="s">
        <v>28</v>
      </c>
      <c r="X65" s="3" t="s">
        <v>37</v>
      </c>
      <c r="Y65" s="3" t="s">
        <v>11</v>
      </c>
      <c r="Z65" s="3" t="s">
        <v>27</v>
      </c>
      <c r="AA65" s="3" t="s">
        <v>11</v>
      </c>
      <c r="AB65" s="3" t="s">
        <v>28</v>
      </c>
      <c r="AC65" s="55" t="s">
        <v>37</v>
      </c>
      <c r="AD65" s="55" t="s">
        <v>11</v>
      </c>
      <c r="AE65" s="55" t="s">
        <v>27</v>
      </c>
      <c r="AF65" s="55" t="s">
        <v>11</v>
      </c>
      <c r="AG65" s="55" t="s">
        <v>28</v>
      </c>
      <c r="AH65" s="3" t="s">
        <v>37</v>
      </c>
      <c r="AI65" s="3" t="s">
        <v>11</v>
      </c>
      <c r="AJ65" s="3" t="s">
        <v>27</v>
      </c>
      <c r="AK65" s="3" t="s">
        <v>11</v>
      </c>
      <c r="AL65" s="3" t="s">
        <v>28</v>
      </c>
      <c r="AM65" s="55" t="s">
        <v>37</v>
      </c>
      <c r="AN65" s="55" t="s">
        <v>11</v>
      </c>
      <c r="AO65" s="55" t="s">
        <v>27</v>
      </c>
      <c r="AP65" s="55" t="s">
        <v>11</v>
      </c>
      <c r="AQ65" s="3" t="s">
        <v>28</v>
      </c>
      <c r="AR65" s="12"/>
      <c r="AS65" s="12"/>
    </row>
    <row r="66" spans="1:45" x14ac:dyDescent="0.3">
      <c r="D66" s="25" t="s">
        <v>222</v>
      </c>
      <c r="E66" s="3">
        <v>66</v>
      </c>
      <c r="F66" s="3">
        <v>1668</v>
      </c>
      <c r="G66" s="3">
        <v>64</v>
      </c>
      <c r="H66" s="3">
        <v>1721</v>
      </c>
      <c r="AC66" s="36" t="s">
        <v>12</v>
      </c>
      <c r="AD66" s="3">
        <v>277</v>
      </c>
      <c r="AE66" s="50">
        <f>10*AE23</f>
        <v>1563.7123745819397</v>
      </c>
      <c r="AF66" s="3">
        <v>302</v>
      </c>
      <c r="AG66" s="50">
        <f>10*AG23</f>
        <v>1577.616299779155</v>
      </c>
      <c r="AM66" s="3"/>
      <c r="AN66" s="3" t="s">
        <v>212</v>
      </c>
      <c r="AO66" s="3" t="s">
        <v>211</v>
      </c>
      <c r="AP66" s="3" t="s">
        <v>217</v>
      </c>
      <c r="AR66" s="12"/>
      <c r="AS66" s="12"/>
    </row>
    <row r="67" spans="1:45" x14ac:dyDescent="0.3">
      <c r="D67" s="26" t="s">
        <v>223</v>
      </c>
      <c r="E67" s="3">
        <v>150</v>
      </c>
      <c r="F67" s="3">
        <v>1652</v>
      </c>
      <c r="G67" s="3">
        <v>141</v>
      </c>
      <c r="H67" s="3">
        <v>1635</v>
      </c>
      <c r="AC67" s="36" t="s">
        <v>13</v>
      </c>
      <c r="AD67" s="3">
        <v>168</v>
      </c>
      <c r="AE67" s="50">
        <f t="shared" ref="AE67:AG69" si="0">10*AE24</f>
        <v>1580.0358652826683</v>
      </c>
      <c r="AF67" s="3">
        <v>179</v>
      </c>
      <c r="AG67" s="50">
        <f t="shared" si="0"/>
        <v>1494.5466432880619</v>
      </c>
      <c r="AM67" s="39" t="s">
        <v>214</v>
      </c>
      <c r="AN67" s="3">
        <v>1503</v>
      </c>
      <c r="AO67" s="50">
        <f>10*AO24</f>
        <v>1306.7825071183472</v>
      </c>
      <c r="AP67" s="163">
        <f>10*AP24</f>
        <v>1223.2475715410869</v>
      </c>
      <c r="AQ67" s="6"/>
      <c r="AR67" s="43"/>
      <c r="AS67" s="12"/>
    </row>
    <row r="68" spans="1:45" x14ac:dyDescent="0.3">
      <c r="D68" s="26" t="s">
        <v>224</v>
      </c>
      <c r="E68" s="3">
        <v>134</v>
      </c>
      <c r="F68" s="3">
        <v>1629</v>
      </c>
      <c r="G68" s="3">
        <v>135</v>
      </c>
      <c r="H68" s="3">
        <v>1579</v>
      </c>
      <c r="AC68" s="36" t="s">
        <v>14</v>
      </c>
      <c r="AD68" s="3">
        <v>93</v>
      </c>
      <c r="AE68" s="50">
        <f t="shared" si="0"/>
        <v>1524.7477174435369</v>
      </c>
      <c r="AF68" s="3">
        <v>89</v>
      </c>
      <c r="AG68" s="50">
        <f t="shared" si="0"/>
        <v>1446.1198200756162</v>
      </c>
      <c r="AM68" s="40" t="s">
        <v>215</v>
      </c>
      <c r="AN68" s="3">
        <v>1620</v>
      </c>
      <c r="AO68" s="50">
        <f t="shared" ref="AO68:AO69" si="1">10*AO25</f>
        <v>1246.6101033235302</v>
      </c>
      <c r="AP68" s="163"/>
      <c r="AQ68" s="6"/>
      <c r="AR68" s="43"/>
      <c r="AS68" s="12"/>
    </row>
    <row r="69" spans="1:45" x14ac:dyDescent="0.3">
      <c r="D69" s="26" t="s">
        <v>225</v>
      </c>
      <c r="E69" s="3">
        <v>117</v>
      </c>
      <c r="F69" s="3">
        <v>1676</v>
      </c>
      <c r="G69" s="3">
        <v>123</v>
      </c>
      <c r="H69" s="3">
        <v>1587</v>
      </c>
      <c r="AC69" s="36" t="s">
        <v>15</v>
      </c>
      <c r="AD69" s="3">
        <v>80</v>
      </c>
      <c r="AE69" s="50">
        <f t="shared" si="0"/>
        <v>1502.7377813830867</v>
      </c>
      <c r="AF69" s="3">
        <v>117</v>
      </c>
      <c r="AG69" s="50">
        <f t="shared" si="0"/>
        <v>1464.8729446935727</v>
      </c>
      <c r="AM69" s="3" t="s">
        <v>216</v>
      </c>
      <c r="AN69" s="3">
        <v>1500</v>
      </c>
      <c r="AO69" s="50">
        <f t="shared" si="1"/>
        <v>1131.0087772033185</v>
      </c>
      <c r="AP69" s="163"/>
      <c r="AQ69" s="6"/>
      <c r="AR69" s="43"/>
      <c r="AS69" s="12"/>
    </row>
    <row r="70" spans="1:45" x14ac:dyDescent="0.3">
      <c r="D70" s="26"/>
      <c r="E70" s="3"/>
      <c r="F70" s="3"/>
      <c r="G70" s="3"/>
      <c r="H70" s="3"/>
      <c r="AC70" s="36"/>
      <c r="AD70" s="3"/>
      <c r="AE70" s="50"/>
      <c r="AF70" s="3"/>
      <c r="AG70" s="50"/>
      <c r="AM70" s="3"/>
      <c r="AN70" s="3" t="s">
        <v>212</v>
      </c>
      <c r="AO70" s="3" t="s">
        <v>211</v>
      </c>
    </row>
    <row r="71" spans="1:45" x14ac:dyDescent="0.3">
      <c r="D71" s="26" t="s">
        <v>226</v>
      </c>
      <c r="E71" s="3">
        <v>170</v>
      </c>
      <c r="F71" s="3">
        <v>1635</v>
      </c>
      <c r="G71" s="3">
        <v>176</v>
      </c>
      <c r="H71" s="3">
        <v>1571</v>
      </c>
      <c r="I71" s="35" t="s">
        <v>16</v>
      </c>
      <c r="J71" s="3">
        <v>47</v>
      </c>
      <c r="K71" s="3">
        <f>10*K28</f>
        <v>1840</v>
      </c>
      <c r="L71" s="3">
        <v>52</v>
      </c>
      <c r="M71" s="3">
        <f>10*M28</f>
        <v>1860</v>
      </c>
      <c r="N71" s="152" t="s">
        <v>191</v>
      </c>
      <c r="O71" s="152">
        <v>131</v>
      </c>
      <c r="P71" s="163">
        <f>10*P28</f>
        <v>1792.1114528677401</v>
      </c>
      <c r="Q71" s="152">
        <v>119</v>
      </c>
      <c r="R71" s="163">
        <f>10*R28</f>
        <v>1707.3170731707319</v>
      </c>
      <c r="S71" s="152" t="s">
        <v>200</v>
      </c>
      <c r="T71" s="152">
        <v>138</v>
      </c>
      <c r="U71" s="162">
        <f>10*U7</f>
        <v>0</v>
      </c>
      <c r="V71" s="152">
        <v>143</v>
      </c>
      <c r="W71" s="162">
        <f>10*W7</f>
        <v>0</v>
      </c>
      <c r="X71" s="152" t="s">
        <v>191</v>
      </c>
      <c r="Y71" s="152">
        <v>132</v>
      </c>
      <c r="Z71" s="152">
        <f>10*Z28</f>
        <v>1688</v>
      </c>
      <c r="AA71" s="152">
        <v>202</v>
      </c>
      <c r="AB71" s="152">
        <f>10*AB28</f>
        <v>1589</v>
      </c>
      <c r="AC71" s="36" t="s">
        <v>16</v>
      </c>
      <c r="AD71" s="3">
        <v>135</v>
      </c>
      <c r="AE71" s="50">
        <f>10*AE28</f>
        <v>1593.4840548689504</v>
      </c>
      <c r="AF71" s="3">
        <v>192</v>
      </c>
      <c r="AG71" s="50">
        <f>10*AG28</f>
        <v>1546.5073393818691</v>
      </c>
      <c r="AH71" s="152" t="s">
        <v>207</v>
      </c>
      <c r="AI71" s="159">
        <v>164</v>
      </c>
      <c r="AJ71" s="167">
        <f>10*AJ28</f>
        <v>0</v>
      </c>
      <c r="AK71" s="159">
        <v>160</v>
      </c>
      <c r="AL71" s="167">
        <f>10*AL49</f>
        <v>0</v>
      </c>
      <c r="AM71" s="152" t="s">
        <v>207</v>
      </c>
      <c r="AN71" s="152">
        <v>772</v>
      </c>
      <c r="AO71" s="163">
        <f>10*AO28</f>
        <v>1247.5333004440058</v>
      </c>
      <c r="AP71" s="6"/>
      <c r="AQ71" s="6"/>
      <c r="AR71" s="6"/>
      <c r="AS71" s="6"/>
    </row>
    <row r="72" spans="1:45" x14ac:dyDescent="0.3">
      <c r="D72" s="164" t="s">
        <v>218</v>
      </c>
      <c r="E72" s="152">
        <v>190</v>
      </c>
      <c r="F72" s="152">
        <v>1620</v>
      </c>
      <c r="G72" s="152">
        <v>185</v>
      </c>
      <c r="H72" s="152">
        <v>1627</v>
      </c>
      <c r="I72" s="181" t="s">
        <v>181</v>
      </c>
      <c r="J72" s="152">
        <v>221</v>
      </c>
      <c r="K72" s="152">
        <f>10*K29</f>
        <v>1870</v>
      </c>
      <c r="L72" s="152">
        <v>259</v>
      </c>
      <c r="M72" s="152">
        <f>10*M29</f>
        <v>1860</v>
      </c>
      <c r="N72" s="152"/>
      <c r="O72" s="152"/>
      <c r="P72" s="163"/>
      <c r="Q72" s="152"/>
      <c r="R72" s="163"/>
      <c r="S72" s="152"/>
      <c r="T72" s="152"/>
      <c r="U72" s="162"/>
      <c r="V72" s="152"/>
      <c r="W72" s="162"/>
      <c r="X72" s="152"/>
      <c r="Y72" s="152"/>
      <c r="Z72" s="152"/>
      <c r="AA72" s="152"/>
      <c r="AB72" s="152"/>
      <c r="AC72" s="36" t="s">
        <v>17</v>
      </c>
      <c r="AD72" s="3">
        <v>77</v>
      </c>
      <c r="AE72" s="50">
        <f t="shared" ref="AE72:AG81" si="2">10*AE29</f>
        <v>1534.1698597835698</v>
      </c>
      <c r="AF72" s="3">
        <v>137</v>
      </c>
      <c r="AG72" s="50">
        <f t="shared" si="2"/>
        <v>1556.5900878326695</v>
      </c>
      <c r="AH72" s="152"/>
      <c r="AI72" s="159"/>
      <c r="AJ72" s="167"/>
      <c r="AK72" s="159"/>
      <c r="AL72" s="167"/>
      <c r="AM72" s="152"/>
      <c r="AN72" s="152"/>
      <c r="AO72" s="163"/>
      <c r="AP72" s="6"/>
      <c r="AQ72" s="6"/>
      <c r="AR72" s="6"/>
      <c r="AS72" s="6"/>
    </row>
    <row r="73" spans="1:45" x14ac:dyDescent="0.3">
      <c r="D73" s="164"/>
      <c r="E73" s="152"/>
      <c r="F73" s="152"/>
      <c r="G73" s="152"/>
      <c r="H73" s="152"/>
      <c r="I73" s="181"/>
      <c r="J73" s="152"/>
      <c r="K73" s="152"/>
      <c r="L73" s="152"/>
      <c r="M73" s="152"/>
      <c r="N73" s="152" t="s">
        <v>248</v>
      </c>
      <c r="O73" s="152">
        <v>350</v>
      </c>
      <c r="P73" s="163">
        <f>10*P30</f>
        <v>1774.7541960472736</v>
      </c>
      <c r="Q73" s="152">
        <v>394</v>
      </c>
      <c r="R73" s="163">
        <f>10*R30</f>
        <v>1787.1379218708478</v>
      </c>
      <c r="S73" s="152" t="s">
        <v>201</v>
      </c>
      <c r="T73" s="152">
        <v>136</v>
      </c>
      <c r="U73" s="162">
        <f>10*U9</f>
        <v>0</v>
      </c>
      <c r="V73" s="152">
        <v>169</v>
      </c>
      <c r="W73" s="162">
        <f>10*W9</f>
        <v>0</v>
      </c>
      <c r="X73" s="152" t="s">
        <v>192</v>
      </c>
      <c r="Y73" s="152">
        <v>183</v>
      </c>
      <c r="Z73" s="152">
        <f>10*Z30</f>
        <v>1641</v>
      </c>
      <c r="AA73" s="152">
        <v>247</v>
      </c>
      <c r="AB73" s="152">
        <f>10*AB30</f>
        <v>1680</v>
      </c>
      <c r="AC73" s="36" t="s">
        <v>18</v>
      </c>
      <c r="AD73" s="3">
        <v>85</v>
      </c>
      <c r="AE73" s="50">
        <f t="shared" si="2"/>
        <v>1576.2922667410585</v>
      </c>
      <c r="AF73" s="3">
        <v>158</v>
      </c>
      <c r="AG73" s="50">
        <f t="shared" si="2"/>
        <v>1623.0844740142879</v>
      </c>
      <c r="AH73" s="152"/>
      <c r="AI73" s="159"/>
      <c r="AJ73" s="167"/>
      <c r="AK73" s="159"/>
      <c r="AL73" s="167"/>
      <c r="AM73" s="152"/>
      <c r="AN73" s="152"/>
      <c r="AO73" s="163"/>
      <c r="AP73" s="6"/>
      <c r="AQ73" s="6"/>
      <c r="AR73" s="6"/>
      <c r="AS73" s="6"/>
    </row>
    <row r="74" spans="1:45" x14ac:dyDescent="0.3">
      <c r="D74" s="164" t="s">
        <v>219</v>
      </c>
      <c r="E74" s="152">
        <v>253</v>
      </c>
      <c r="F74" s="152">
        <v>1603</v>
      </c>
      <c r="G74" s="152">
        <v>289</v>
      </c>
      <c r="H74" s="152">
        <v>1672</v>
      </c>
      <c r="I74" s="181"/>
      <c r="J74" s="152"/>
      <c r="K74" s="152"/>
      <c r="L74" s="152"/>
      <c r="M74" s="152"/>
      <c r="N74" s="152"/>
      <c r="O74" s="152"/>
      <c r="P74" s="163"/>
      <c r="Q74" s="152"/>
      <c r="R74" s="163"/>
      <c r="S74" s="152"/>
      <c r="T74" s="152"/>
      <c r="U74" s="162"/>
      <c r="V74" s="152"/>
      <c r="W74" s="162"/>
      <c r="X74" s="152"/>
      <c r="Y74" s="152"/>
      <c r="Z74" s="152"/>
      <c r="AA74" s="152"/>
      <c r="AB74" s="152"/>
      <c r="AC74" s="36" t="s">
        <v>19</v>
      </c>
      <c r="AD74" s="3">
        <v>84</v>
      </c>
      <c r="AE74" s="50">
        <f t="shared" si="2"/>
        <v>1605.8363468169205</v>
      </c>
      <c r="AF74" s="3">
        <v>160</v>
      </c>
      <c r="AG74" s="50">
        <f t="shared" si="2"/>
        <v>1617.3474337828661</v>
      </c>
      <c r="AH74" s="152" t="s">
        <v>208</v>
      </c>
      <c r="AI74" s="159">
        <v>157</v>
      </c>
      <c r="AJ74" s="167">
        <f>10*AJ52</f>
        <v>0</v>
      </c>
      <c r="AK74" s="159">
        <v>181</v>
      </c>
      <c r="AL74" s="167">
        <f>10*AL52</f>
        <v>0</v>
      </c>
      <c r="AM74" s="158" t="s">
        <v>208</v>
      </c>
      <c r="AN74" s="152">
        <v>692</v>
      </c>
      <c r="AO74" s="163">
        <f>10*AO31</f>
        <v>1290.3682719546741</v>
      </c>
      <c r="AP74" s="6"/>
      <c r="AQ74" s="6"/>
      <c r="AR74" s="6"/>
      <c r="AS74" s="6"/>
    </row>
    <row r="75" spans="1:45" x14ac:dyDescent="0.3">
      <c r="D75" s="164"/>
      <c r="E75" s="152"/>
      <c r="F75" s="152"/>
      <c r="G75" s="152"/>
      <c r="H75" s="152"/>
      <c r="I75" s="181"/>
      <c r="J75" s="152"/>
      <c r="K75" s="152"/>
      <c r="L75" s="152"/>
      <c r="M75" s="152"/>
      <c r="N75" s="152"/>
      <c r="O75" s="152"/>
      <c r="P75" s="163"/>
      <c r="Q75" s="152"/>
      <c r="R75" s="163"/>
      <c r="S75" s="152" t="s">
        <v>202</v>
      </c>
      <c r="T75" s="152">
        <v>179</v>
      </c>
      <c r="U75" s="162">
        <f>10*U11</f>
        <v>0</v>
      </c>
      <c r="V75" s="152">
        <v>256</v>
      </c>
      <c r="W75" s="162">
        <f>10*W11</f>
        <v>0</v>
      </c>
      <c r="X75" s="152"/>
      <c r="Y75" s="152"/>
      <c r="Z75" s="152"/>
      <c r="AA75" s="152"/>
      <c r="AB75" s="152"/>
      <c r="AC75" s="36" t="s">
        <v>20</v>
      </c>
      <c r="AD75" s="3">
        <v>69</v>
      </c>
      <c r="AE75" s="50">
        <f t="shared" si="2"/>
        <v>1566.2940946960134</v>
      </c>
      <c r="AF75" s="3">
        <v>167</v>
      </c>
      <c r="AG75" s="50">
        <f t="shared" si="2"/>
        <v>1637.9688872161587</v>
      </c>
      <c r="AH75" s="152"/>
      <c r="AI75" s="159"/>
      <c r="AJ75" s="167"/>
      <c r="AK75" s="159"/>
      <c r="AL75" s="167"/>
      <c r="AM75" s="158"/>
      <c r="AN75" s="152"/>
      <c r="AO75" s="163"/>
      <c r="AP75" s="6"/>
      <c r="AQ75" s="6"/>
      <c r="AR75" s="6"/>
      <c r="AS75" s="6"/>
    </row>
    <row r="76" spans="1:45" x14ac:dyDescent="0.3">
      <c r="D76" s="164" t="s">
        <v>220</v>
      </c>
      <c r="E76" s="152">
        <v>297</v>
      </c>
      <c r="F76" s="152">
        <v>1622</v>
      </c>
      <c r="G76" s="152">
        <v>318</v>
      </c>
      <c r="H76" s="152">
        <v>1664</v>
      </c>
      <c r="I76" s="181" t="s">
        <v>182</v>
      </c>
      <c r="J76" s="152">
        <v>308</v>
      </c>
      <c r="K76" s="152">
        <f>10*K33</f>
        <v>1870</v>
      </c>
      <c r="L76" s="152">
        <v>317</v>
      </c>
      <c r="M76" s="152">
        <f>10*M33</f>
        <v>1920</v>
      </c>
      <c r="N76" s="152"/>
      <c r="O76" s="152"/>
      <c r="P76" s="163"/>
      <c r="Q76" s="152"/>
      <c r="R76" s="163"/>
      <c r="S76" s="152"/>
      <c r="T76" s="152"/>
      <c r="U76" s="162"/>
      <c r="V76" s="152"/>
      <c r="W76" s="162"/>
      <c r="X76" s="152" t="s">
        <v>182</v>
      </c>
      <c r="Y76" s="152">
        <v>308</v>
      </c>
      <c r="Z76" s="152">
        <f>10*Z33</f>
        <v>1676</v>
      </c>
      <c r="AA76" s="152">
        <v>358</v>
      </c>
      <c r="AB76" s="152">
        <f>10*AB33</f>
        <v>1740</v>
      </c>
      <c r="AC76" s="36" t="s">
        <v>21</v>
      </c>
      <c r="AD76" s="3">
        <v>67</v>
      </c>
      <c r="AE76" s="50">
        <f t="shared" si="2"/>
        <v>1563.4979404822511</v>
      </c>
      <c r="AF76" s="3">
        <v>168</v>
      </c>
      <c r="AG76" s="50">
        <f t="shared" si="2"/>
        <v>1619.0921099262221</v>
      </c>
      <c r="AH76" s="152"/>
      <c r="AI76" s="159"/>
      <c r="AJ76" s="167"/>
      <c r="AK76" s="159"/>
      <c r="AL76" s="167"/>
      <c r="AM76" s="158"/>
      <c r="AN76" s="152"/>
      <c r="AO76" s="163"/>
      <c r="AP76" s="6"/>
      <c r="AQ76" s="6"/>
      <c r="AR76" s="6"/>
      <c r="AS76" s="6"/>
    </row>
    <row r="77" spans="1:45" x14ac:dyDescent="0.3">
      <c r="D77" s="164"/>
      <c r="E77" s="152"/>
      <c r="F77" s="152"/>
      <c r="G77" s="152"/>
      <c r="H77" s="152"/>
      <c r="I77" s="181"/>
      <c r="J77" s="152"/>
      <c r="K77" s="152"/>
      <c r="L77" s="152"/>
      <c r="M77" s="152"/>
      <c r="N77" s="152"/>
      <c r="O77" s="152"/>
      <c r="P77" s="163"/>
      <c r="Q77" s="152"/>
      <c r="R77" s="163"/>
      <c r="S77" s="152" t="s">
        <v>203</v>
      </c>
      <c r="T77" s="152">
        <v>192</v>
      </c>
      <c r="U77" s="162">
        <f>10*U13</f>
        <v>0</v>
      </c>
      <c r="V77" s="152">
        <v>193</v>
      </c>
      <c r="W77" s="162">
        <f>10*W13</f>
        <v>0</v>
      </c>
      <c r="X77" s="152"/>
      <c r="Y77" s="152"/>
      <c r="Z77" s="152"/>
      <c r="AA77" s="152"/>
      <c r="AB77" s="152"/>
      <c r="AC77" s="36" t="s">
        <v>22</v>
      </c>
      <c r="AD77" s="3">
        <v>73</v>
      </c>
      <c r="AE77" s="50">
        <f t="shared" si="2"/>
        <v>1615.1946690119405</v>
      </c>
      <c r="AF77" s="3">
        <v>136</v>
      </c>
      <c r="AG77" s="50">
        <f t="shared" si="2"/>
        <v>1626.6106041059456</v>
      </c>
      <c r="AH77" s="158" t="s">
        <v>209</v>
      </c>
      <c r="AI77" s="159">
        <v>149</v>
      </c>
      <c r="AJ77" s="167">
        <f>10*AJ55</f>
        <v>0</v>
      </c>
      <c r="AK77" s="159">
        <v>200</v>
      </c>
      <c r="AL77" s="167">
        <f>10*AL55</f>
        <v>0</v>
      </c>
      <c r="AM77" s="152" t="s">
        <v>209</v>
      </c>
      <c r="AN77" s="152">
        <v>749</v>
      </c>
      <c r="AO77" s="163">
        <f>10*AO34</f>
        <v>1309.2238927265339</v>
      </c>
      <c r="AP77" s="6"/>
      <c r="AQ77" s="6"/>
      <c r="AR77" s="6"/>
      <c r="AS77" s="6"/>
    </row>
    <row r="78" spans="1:45" x14ac:dyDescent="0.3">
      <c r="D78" s="164" t="s">
        <v>221</v>
      </c>
      <c r="E78" s="152">
        <v>292</v>
      </c>
      <c r="F78" s="152">
        <v>1630</v>
      </c>
      <c r="G78" s="152">
        <v>322</v>
      </c>
      <c r="H78" s="152">
        <v>1701</v>
      </c>
      <c r="I78" s="181"/>
      <c r="J78" s="152"/>
      <c r="K78" s="152"/>
      <c r="L78" s="152"/>
      <c r="M78" s="152"/>
      <c r="N78" s="152"/>
      <c r="O78" s="152"/>
      <c r="P78" s="163"/>
      <c r="Q78" s="152"/>
      <c r="R78" s="163"/>
      <c r="S78" s="152"/>
      <c r="T78" s="152"/>
      <c r="U78" s="162"/>
      <c r="V78" s="152"/>
      <c r="W78" s="162"/>
      <c r="X78" s="152"/>
      <c r="Y78" s="152"/>
      <c r="Z78" s="152"/>
      <c r="AA78" s="152"/>
      <c r="AB78" s="152"/>
      <c r="AC78" s="36" t="s">
        <v>23</v>
      </c>
      <c r="AD78" s="3">
        <v>75</v>
      </c>
      <c r="AE78" s="50">
        <f t="shared" si="2"/>
        <v>1540.0453205331248</v>
      </c>
      <c r="AF78" s="3">
        <v>160</v>
      </c>
      <c r="AG78" s="50">
        <f t="shared" si="2"/>
        <v>1664.0921218929927</v>
      </c>
      <c r="AH78" s="158"/>
      <c r="AI78" s="159"/>
      <c r="AJ78" s="167"/>
      <c r="AK78" s="159"/>
      <c r="AL78" s="167"/>
      <c r="AM78" s="152"/>
      <c r="AN78" s="152"/>
      <c r="AO78" s="163"/>
      <c r="AP78" s="6"/>
      <c r="AQ78" s="6"/>
      <c r="AR78" s="6"/>
      <c r="AS78" s="6"/>
    </row>
    <row r="79" spans="1:45" x14ac:dyDescent="0.3">
      <c r="D79" s="164"/>
      <c r="E79" s="152"/>
      <c r="F79" s="152"/>
      <c r="G79" s="152"/>
      <c r="H79" s="152"/>
      <c r="I79" s="181"/>
      <c r="J79" s="152"/>
      <c r="K79" s="152"/>
      <c r="L79" s="152"/>
      <c r="M79" s="152"/>
      <c r="N79" s="152" t="s">
        <v>249</v>
      </c>
      <c r="O79" s="152">
        <v>151</v>
      </c>
      <c r="P79" s="163">
        <f>10*P36</f>
        <v>1861.5861356593598</v>
      </c>
      <c r="Q79" s="152">
        <v>167</v>
      </c>
      <c r="R79" s="163">
        <f>10*R36</f>
        <v>1801.6014234875445</v>
      </c>
      <c r="S79" s="152" t="s">
        <v>204</v>
      </c>
      <c r="T79" s="152">
        <v>217</v>
      </c>
      <c r="U79" s="162">
        <f>10*U15</f>
        <v>0</v>
      </c>
      <c r="V79" s="152">
        <v>164</v>
      </c>
      <c r="W79" s="162">
        <f>10*W15</f>
        <v>0</v>
      </c>
      <c r="X79" s="152"/>
      <c r="Y79" s="152"/>
      <c r="Z79" s="152"/>
      <c r="AA79" s="152"/>
      <c r="AB79" s="152"/>
      <c r="AC79" s="36" t="s">
        <v>24</v>
      </c>
      <c r="AD79" s="3">
        <v>85</v>
      </c>
      <c r="AE79" s="50">
        <f t="shared" si="2"/>
        <v>1628.7649766173513</v>
      </c>
      <c r="AF79" s="3">
        <v>187</v>
      </c>
      <c r="AG79" s="50">
        <f t="shared" si="2"/>
        <v>1643.5772357723577</v>
      </c>
      <c r="AH79" s="158"/>
      <c r="AI79" s="159"/>
      <c r="AJ79" s="167"/>
      <c r="AK79" s="159"/>
      <c r="AL79" s="167"/>
      <c r="AM79" s="152"/>
      <c r="AN79" s="152"/>
      <c r="AO79" s="163"/>
      <c r="AP79" s="6"/>
      <c r="AQ79" s="6"/>
      <c r="AR79" s="6"/>
      <c r="AS79" s="6"/>
    </row>
    <row r="80" spans="1:45" x14ac:dyDescent="0.3">
      <c r="D80" s="164" t="s">
        <v>210</v>
      </c>
      <c r="E80" s="152">
        <v>262</v>
      </c>
      <c r="F80" s="152">
        <v>1577</v>
      </c>
      <c r="G80" s="152">
        <v>262</v>
      </c>
      <c r="H80" s="152">
        <v>1640</v>
      </c>
      <c r="I80" s="181" t="s">
        <v>183</v>
      </c>
      <c r="J80" s="152">
        <v>204</v>
      </c>
      <c r="K80" s="152">
        <f>10*K37</f>
        <v>1880</v>
      </c>
      <c r="L80" s="152">
        <v>247</v>
      </c>
      <c r="M80" s="152">
        <f>10*M37</f>
        <v>1930</v>
      </c>
      <c r="N80" s="152"/>
      <c r="O80" s="152"/>
      <c r="P80" s="163"/>
      <c r="Q80" s="152"/>
      <c r="R80" s="163"/>
      <c r="S80" s="152"/>
      <c r="T80" s="152"/>
      <c r="U80" s="162"/>
      <c r="V80" s="152"/>
      <c r="W80" s="162"/>
      <c r="X80" s="152" t="s">
        <v>193</v>
      </c>
      <c r="Y80" s="152">
        <v>169</v>
      </c>
      <c r="Z80" s="152">
        <f>10*Z37</f>
        <v>1679</v>
      </c>
      <c r="AA80" s="152">
        <v>198</v>
      </c>
      <c r="AB80" s="152">
        <f>10*AB37</f>
        <v>1750</v>
      </c>
      <c r="AC80" s="36" t="s">
        <v>25</v>
      </c>
      <c r="AD80" s="3">
        <v>83</v>
      </c>
      <c r="AE80" s="50">
        <f t="shared" si="2"/>
        <v>1667.4366674366672</v>
      </c>
      <c r="AF80" s="3">
        <v>194</v>
      </c>
      <c r="AG80" s="50">
        <f t="shared" si="2"/>
        <v>1654.6327809408697</v>
      </c>
      <c r="AM80" s="152" t="s">
        <v>210</v>
      </c>
      <c r="AN80" s="152">
        <v>300</v>
      </c>
      <c r="AO80" s="163">
        <f>10*AO37</f>
        <v>1323.6787100627052</v>
      </c>
      <c r="AP80" s="6"/>
      <c r="AQ80" s="6"/>
      <c r="AR80" s="6"/>
      <c r="AS80" s="6"/>
    </row>
    <row r="81" spans="1:45" x14ac:dyDescent="0.3">
      <c r="D81" s="164"/>
      <c r="E81" s="152"/>
      <c r="F81" s="152"/>
      <c r="G81" s="152"/>
      <c r="H81" s="152"/>
      <c r="I81" s="181"/>
      <c r="J81" s="152"/>
      <c r="K81" s="152"/>
      <c r="L81" s="152"/>
      <c r="M81" s="152"/>
      <c r="N81" s="152"/>
      <c r="O81" s="152"/>
      <c r="P81" s="163"/>
      <c r="Q81" s="152"/>
      <c r="R81" s="163"/>
      <c r="S81" s="3"/>
      <c r="T81" s="3"/>
      <c r="U81" s="3"/>
      <c r="V81" s="3"/>
      <c r="W81" s="3"/>
      <c r="X81" s="152"/>
      <c r="Y81" s="152"/>
      <c r="Z81" s="152"/>
      <c r="AA81" s="152"/>
      <c r="AB81" s="152"/>
      <c r="AC81" s="36" t="s">
        <v>26</v>
      </c>
      <c r="AD81" s="3">
        <v>74</v>
      </c>
      <c r="AE81" s="50">
        <f t="shared" si="2"/>
        <v>1670.1461377870564</v>
      </c>
      <c r="AF81" s="3">
        <v>147</v>
      </c>
      <c r="AG81" s="50">
        <f t="shared" si="2"/>
        <v>1660.024165479432</v>
      </c>
      <c r="AM81" s="152"/>
      <c r="AN81" s="152"/>
      <c r="AO81" s="163"/>
      <c r="AP81" s="6"/>
      <c r="AQ81" s="6"/>
      <c r="AR81" s="6"/>
      <c r="AS81" s="6"/>
    </row>
    <row r="82" spans="1:45" x14ac:dyDescent="0.3">
      <c r="A82" s="53" t="s">
        <v>34</v>
      </c>
      <c r="B82" s="16"/>
      <c r="C82" s="16"/>
      <c r="D82" s="16"/>
      <c r="E82" s="16">
        <v>1464</v>
      </c>
      <c r="F82" s="16">
        <v>1614</v>
      </c>
      <c r="G82" s="16">
        <v>1552</v>
      </c>
      <c r="H82" s="16">
        <v>1654</v>
      </c>
      <c r="I82" s="16"/>
      <c r="J82" s="16">
        <v>780</v>
      </c>
      <c r="K82" s="16">
        <f>10*K39</f>
        <v>1870</v>
      </c>
      <c r="L82" s="16">
        <v>875</v>
      </c>
      <c r="M82" s="16">
        <f>10*M39</f>
        <v>1890</v>
      </c>
      <c r="N82" s="16"/>
      <c r="O82" s="27">
        <v>632</v>
      </c>
      <c r="P82" s="52">
        <f>10*P39</f>
        <v>1797.1655442758065</v>
      </c>
      <c r="Q82" s="27">
        <v>680</v>
      </c>
      <c r="R82" s="52">
        <f>10*R39</f>
        <v>1776.2181131056823</v>
      </c>
      <c r="S82" s="16"/>
      <c r="T82" s="16"/>
      <c r="U82" s="28"/>
      <c r="V82" s="16"/>
      <c r="W82" s="28"/>
      <c r="X82" s="16"/>
      <c r="Y82" s="16">
        <v>792</v>
      </c>
      <c r="Z82" s="52">
        <f>10*Z39</f>
        <v>1671</v>
      </c>
      <c r="AA82" s="16">
        <v>1005</v>
      </c>
      <c r="AB82" s="52">
        <f>10*AB39</f>
        <v>1697</v>
      </c>
      <c r="AC82" s="16"/>
      <c r="AD82" s="16">
        <f>SUM(AD71:AD81)</f>
        <v>907</v>
      </c>
      <c r="AE82" s="52">
        <f>(AD71*AE71+AD72*AE72+AD73*AE73+AD74*AE74+AD75*AE75+AD76*AE76+AD77*AE77+AD78*AE78+AD79*AE79+AD80*AE80+AD81*AE81)/SUM(AD71:AD81)</f>
        <v>1597.3548703929509</v>
      </c>
      <c r="AF82" s="16">
        <f>SUM(AF71:AF81)</f>
        <v>1806</v>
      </c>
      <c r="AG82" s="52">
        <f>(AF71*AG71+AF72*AG72+AF73*AG73+AF74*AG74+AF75*AG75+AF76*AG76+AF77*AG77+AF78*AG78+AF79*AG79+AF80*AG80+AF81*AG81)/SUM(AF71:AF81)</f>
        <v>1622.8120170018483</v>
      </c>
      <c r="AH82" s="16"/>
      <c r="AI82" s="16"/>
      <c r="AJ82" s="28"/>
      <c r="AK82" s="16"/>
      <c r="AL82" s="51"/>
      <c r="AM82" s="16"/>
      <c r="AN82" s="16">
        <v>1044</v>
      </c>
      <c r="AO82" s="52">
        <f>10*AO39</f>
        <v>1224.9017896115233</v>
      </c>
      <c r="AP82" s="73">
        <v>1469</v>
      </c>
      <c r="AQ82" s="52">
        <f>10*AQ39</f>
        <v>1345.6714591618231</v>
      </c>
      <c r="AR82" s="6" t="s">
        <v>213</v>
      </c>
      <c r="AS82" s="6"/>
    </row>
    <row r="83" spans="1:45" s="12" customFormat="1" x14ac:dyDescent="0.3">
      <c r="F83" s="43"/>
      <c r="H83" s="43"/>
      <c r="K83" s="43"/>
      <c r="M83" s="43"/>
      <c r="P83" s="43"/>
      <c r="Q83" s="43"/>
      <c r="R83" s="43"/>
      <c r="U83" s="8"/>
      <c r="W83" s="8"/>
      <c r="Z83" s="43"/>
      <c r="AB83" s="43"/>
      <c r="AJ83" s="8"/>
      <c r="AL83" s="8"/>
      <c r="AO83" s="43"/>
      <c r="AP83" s="43"/>
      <c r="AQ83" s="43"/>
      <c r="AR83" s="43"/>
      <c r="AS83" s="43"/>
    </row>
    <row r="84" spans="1:45" x14ac:dyDescent="0.3">
      <c r="AO84" s="6"/>
      <c r="AP84" s="6"/>
      <c r="AQ84" s="6"/>
      <c r="AR84" s="43"/>
      <c r="AS84" s="43"/>
    </row>
    <row r="85" spans="1:45" x14ac:dyDescent="0.3">
      <c r="AR85" s="12"/>
      <c r="AS85" s="12"/>
    </row>
  </sheetData>
  <mergeCells count="375">
    <mergeCell ref="AH4:AH16"/>
    <mergeCell ref="AI4:AI16"/>
    <mergeCell ref="AJ4:AJ16"/>
    <mergeCell ref="AK4:AK16"/>
    <mergeCell ref="AL4:AL16"/>
    <mergeCell ref="N57:N59"/>
    <mergeCell ref="O57:O59"/>
    <mergeCell ref="P57:P59"/>
    <mergeCell ref="Q57:Q59"/>
    <mergeCell ref="R57:R59"/>
    <mergeCell ref="N49:N50"/>
    <mergeCell ref="O49:O50"/>
    <mergeCell ref="P49:P50"/>
    <mergeCell ref="Q49:Q50"/>
    <mergeCell ref="R49:R50"/>
    <mergeCell ref="N51:N56"/>
    <mergeCell ref="O51:O56"/>
    <mergeCell ref="P51:P56"/>
    <mergeCell ref="Q51:Q56"/>
    <mergeCell ref="R51:R56"/>
    <mergeCell ref="N30:N35"/>
    <mergeCell ref="O30:O35"/>
    <mergeCell ref="P30:P35"/>
    <mergeCell ref="Q30:Q35"/>
    <mergeCell ref="R30:R35"/>
    <mergeCell ref="N36:N38"/>
    <mergeCell ref="O36:O38"/>
    <mergeCell ref="P36:P38"/>
    <mergeCell ref="Q36:Q38"/>
    <mergeCell ref="R36:R38"/>
    <mergeCell ref="N16:N18"/>
    <mergeCell ref="O16:O18"/>
    <mergeCell ref="P16:P18"/>
    <mergeCell ref="Q16:Q18"/>
    <mergeCell ref="R16:R18"/>
    <mergeCell ref="N28:N29"/>
    <mergeCell ref="O28:O29"/>
    <mergeCell ref="P28:P29"/>
    <mergeCell ref="Q28:Q29"/>
    <mergeCell ref="R28:R29"/>
    <mergeCell ref="N8:N9"/>
    <mergeCell ref="O8:O9"/>
    <mergeCell ref="P8:P9"/>
    <mergeCell ref="Q8:Q9"/>
    <mergeCell ref="R8:R9"/>
    <mergeCell ref="N10:N15"/>
    <mergeCell ref="O10:O15"/>
    <mergeCell ref="P10:P15"/>
    <mergeCell ref="Q10:Q15"/>
    <mergeCell ref="R10:R15"/>
    <mergeCell ref="I80:I81"/>
    <mergeCell ref="J80:J81"/>
    <mergeCell ref="K80:K81"/>
    <mergeCell ref="L80:L81"/>
    <mergeCell ref="M80:M81"/>
    <mergeCell ref="X80:X81"/>
    <mergeCell ref="Y80:Y81"/>
    <mergeCell ref="Z80:Z81"/>
    <mergeCell ref="AA80:AA81"/>
    <mergeCell ref="AH77:AH79"/>
    <mergeCell ref="AI77:AI79"/>
    <mergeCell ref="AJ77:AJ79"/>
    <mergeCell ref="AK77:AK79"/>
    <mergeCell ref="AL77:AL79"/>
    <mergeCell ref="AM77:AM79"/>
    <mergeCell ref="AN77:AN79"/>
    <mergeCell ref="AO77:AO79"/>
    <mergeCell ref="N79:N81"/>
    <mergeCell ref="O79:O81"/>
    <mergeCell ref="P79:P81"/>
    <mergeCell ref="Q79:Q81"/>
    <mergeCell ref="R79:R81"/>
    <mergeCell ref="S79:S80"/>
    <mergeCell ref="T79:T80"/>
    <mergeCell ref="U79:U80"/>
    <mergeCell ref="V79:V80"/>
    <mergeCell ref="W79:W80"/>
    <mergeCell ref="AB80:AB81"/>
    <mergeCell ref="AM80:AM81"/>
    <mergeCell ref="AN80:AN81"/>
    <mergeCell ref="AO80:AO81"/>
    <mergeCell ref="X76:X79"/>
    <mergeCell ref="Y76:Y79"/>
    <mergeCell ref="Z76:Z79"/>
    <mergeCell ref="AA76:AA79"/>
    <mergeCell ref="AB76:AB79"/>
    <mergeCell ref="S77:S78"/>
    <mergeCell ref="T77:T78"/>
    <mergeCell ref="U77:U78"/>
    <mergeCell ref="V77:V78"/>
    <mergeCell ref="W77:W78"/>
    <mergeCell ref="S75:S76"/>
    <mergeCell ref="T75:T76"/>
    <mergeCell ref="U75:U76"/>
    <mergeCell ref="V75:V76"/>
    <mergeCell ref="W75:W76"/>
    <mergeCell ref="X73:X75"/>
    <mergeCell ref="Y73:Y75"/>
    <mergeCell ref="Z73:Z75"/>
    <mergeCell ref="AA73:AA75"/>
    <mergeCell ref="I76:I79"/>
    <mergeCell ref="J76:J79"/>
    <mergeCell ref="K76:K79"/>
    <mergeCell ref="L76:L79"/>
    <mergeCell ref="M76:M79"/>
    <mergeCell ref="AB73:AB75"/>
    <mergeCell ref="AH74:AH76"/>
    <mergeCell ref="AI74:AI76"/>
    <mergeCell ref="AJ74:AJ76"/>
    <mergeCell ref="I72:I75"/>
    <mergeCell ref="J72:J75"/>
    <mergeCell ref="K72:K75"/>
    <mergeCell ref="L72:L75"/>
    <mergeCell ref="M72:M75"/>
    <mergeCell ref="N73:N78"/>
    <mergeCell ref="O73:O78"/>
    <mergeCell ref="P73:P78"/>
    <mergeCell ref="Q73:Q78"/>
    <mergeCell ref="R73:R78"/>
    <mergeCell ref="S73:S74"/>
    <mergeCell ref="T73:T74"/>
    <mergeCell ref="U73:U74"/>
    <mergeCell ref="V73:V74"/>
    <mergeCell ref="W73:W74"/>
    <mergeCell ref="AK74:AK76"/>
    <mergeCell ref="AL74:AL76"/>
    <mergeCell ref="AM74:AM76"/>
    <mergeCell ref="AN74:AN76"/>
    <mergeCell ref="AO74:AO76"/>
    <mergeCell ref="AK71:AK73"/>
    <mergeCell ref="AL71:AL73"/>
    <mergeCell ref="AM71:AM73"/>
    <mergeCell ref="AN71:AN73"/>
    <mergeCell ref="AO71:AO73"/>
    <mergeCell ref="D80:D81"/>
    <mergeCell ref="E80:E81"/>
    <mergeCell ref="F80:F81"/>
    <mergeCell ref="G80:G81"/>
    <mergeCell ref="H80:H81"/>
    <mergeCell ref="AP67:AP69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Y71:Y72"/>
    <mergeCell ref="Z71:Z72"/>
    <mergeCell ref="AA71:AA72"/>
    <mergeCell ref="AB71:AB72"/>
    <mergeCell ref="AH71:AH73"/>
    <mergeCell ref="AI71:AI73"/>
    <mergeCell ref="AJ71:AJ73"/>
    <mergeCell ref="D76:D77"/>
    <mergeCell ref="E76:E77"/>
    <mergeCell ref="F76:F77"/>
    <mergeCell ref="G76:G77"/>
    <mergeCell ref="H76:H77"/>
    <mergeCell ref="D78:D79"/>
    <mergeCell ref="E78:E79"/>
    <mergeCell ref="F78:F79"/>
    <mergeCell ref="G78:G79"/>
    <mergeCell ref="H78:H79"/>
    <mergeCell ref="D72:D73"/>
    <mergeCell ref="E72:E73"/>
    <mergeCell ref="F72:F73"/>
    <mergeCell ref="G72:G73"/>
    <mergeCell ref="H72:H73"/>
    <mergeCell ref="D74:D75"/>
    <mergeCell ref="E74:E75"/>
    <mergeCell ref="F74:F75"/>
    <mergeCell ref="G74:G75"/>
    <mergeCell ref="H74:H75"/>
    <mergeCell ref="E15:E16"/>
    <mergeCell ref="F15:F16"/>
    <mergeCell ref="G15:G16"/>
    <mergeCell ref="H15:H16"/>
    <mergeCell ref="D17:D18"/>
    <mergeCell ref="E17:E18"/>
    <mergeCell ref="F17:F18"/>
    <mergeCell ref="G17:G18"/>
    <mergeCell ref="H17:H18"/>
    <mergeCell ref="D64:H64"/>
    <mergeCell ref="I64:M64"/>
    <mergeCell ref="N64:R64"/>
    <mergeCell ref="S64:W64"/>
    <mergeCell ref="X64:AB64"/>
    <mergeCell ref="AC64:AG64"/>
    <mergeCell ref="AH64:AL64"/>
    <mergeCell ref="AM64:AQ64"/>
    <mergeCell ref="D9:D10"/>
    <mergeCell ref="E9:E10"/>
    <mergeCell ref="F9:F10"/>
    <mergeCell ref="G9:G10"/>
    <mergeCell ref="H9:H10"/>
    <mergeCell ref="D11:D12"/>
    <mergeCell ref="E11:E12"/>
    <mergeCell ref="F11:F12"/>
    <mergeCell ref="G11:G12"/>
    <mergeCell ref="H11:H12"/>
    <mergeCell ref="D13:D14"/>
    <mergeCell ref="E13:E14"/>
    <mergeCell ref="F13:F14"/>
    <mergeCell ref="G13:G14"/>
    <mergeCell ref="H13:H14"/>
    <mergeCell ref="D15:D16"/>
    <mergeCell ref="AM55:AM57"/>
    <mergeCell ref="AN55:AN57"/>
    <mergeCell ref="AO55:AO57"/>
    <mergeCell ref="AM58:AM59"/>
    <mergeCell ref="AN58:AN59"/>
    <mergeCell ref="AO58:AO59"/>
    <mergeCell ref="AP4:AP6"/>
    <mergeCell ref="AP24:AP26"/>
    <mergeCell ref="AP45:AP47"/>
    <mergeCell ref="AN34:AN36"/>
    <mergeCell ref="AO34:AO36"/>
    <mergeCell ref="AM37:AM38"/>
    <mergeCell ref="AN37:AN38"/>
    <mergeCell ref="AO37:AO38"/>
    <mergeCell ref="AM49:AM51"/>
    <mergeCell ref="AN49:AN51"/>
    <mergeCell ref="AO49:AO51"/>
    <mergeCell ref="AM52:AM54"/>
    <mergeCell ref="AN52:AN54"/>
    <mergeCell ref="AO52:AO54"/>
    <mergeCell ref="X58:X59"/>
    <mergeCell ref="Y58:Y59"/>
    <mergeCell ref="Z58:Z59"/>
    <mergeCell ref="AA58:AA59"/>
    <mergeCell ref="AB58:AB59"/>
    <mergeCell ref="AM8:AM10"/>
    <mergeCell ref="AN8:AN10"/>
    <mergeCell ref="AO8:AO10"/>
    <mergeCell ref="AM11:AM13"/>
    <mergeCell ref="AN11:AN13"/>
    <mergeCell ref="AO11:AO13"/>
    <mergeCell ref="AM14:AM16"/>
    <mergeCell ref="AN14:AN16"/>
    <mergeCell ref="AO14:AO16"/>
    <mergeCell ref="AM17:AM18"/>
    <mergeCell ref="AN17:AN18"/>
    <mergeCell ref="AO17:AO18"/>
    <mergeCell ref="AM28:AM30"/>
    <mergeCell ref="AN28:AN30"/>
    <mergeCell ref="AO28:AO30"/>
    <mergeCell ref="AM31:AM33"/>
    <mergeCell ref="AN31:AN33"/>
    <mergeCell ref="AO31:AO33"/>
    <mergeCell ref="AM34:AM36"/>
    <mergeCell ref="X51:X53"/>
    <mergeCell ref="Y51:Y53"/>
    <mergeCell ref="Z51:Z53"/>
    <mergeCell ref="AA51:AA53"/>
    <mergeCell ref="AB51:AB53"/>
    <mergeCell ref="X54:X57"/>
    <mergeCell ref="Y54:Y57"/>
    <mergeCell ref="Z54:Z57"/>
    <mergeCell ref="AA54:AA57"/>
    <mergeCell ref="AB54:AB57"/>
    <mergeCell ref="AB33:AB36"/>
    <mergeCell ref="X37:X38"/>
    <mergeCell ref="Y37:Y38"/>
    <mergeCell ref="Z37:Z38"/>
    <mergeCell ref="AA37:AA38"/>
    <mergeCell ref="AB37:AB38"/>
    <mergeCell ref="X49:X50"/>
    <mergeCell ref="Y49:Y50"/>
    <mergeCell ref="Z49:Z50"/>
    <mergeCell ref="AA49:AA50"/>
    <mergeCell ref="AB49:AB50"/>
    <mergeCell ref="Z13:Z16"/>
    <mergeCell ref="AA13:AA16"/>
    <mergeCell ref="AB13:AB16"/>
    <mergeCell ref="X17:X18"/>
    <mergeCell ref="Y17:Y18"/>
    <mergeCell ref="Z17:Z18"/>
    <mergeCell ref="AA17:AA18"/>
    <mergeCell ref="AB17:AB18"/>
    <mergeCell ref="Z8:Z9"/>
    <mergeCell ref="AA8:AA9"/>
    <mergeCell ref="AB8:AB9"/>
    <mergeCell ref="X10:X12"/>
    <mergeCell ref="Y10:Y12"/>
    <mergeCell ref="Z10:Z12"/>
    <mergeCell ref="AA10:AA12"/>
    <mergeCell ref="AB10:AB12"/>
    <mergeCell ref="M13:M16"/>
    <mergeCell ref="M9:M12"/>
    <mergeCell ref="K9:K12"/>
    <mergeCell ref="X8:X9"/>
    <mergeCell ref="Y8:Y9"/>
    <mergeCell ref="X13:X16"/>
    <mergeCell ref="Y13:Y16"/>
    <mergeCell ref="I54:I57"/>
    <mergeCell ref="J54:J57"/>
    <mergeCell ref="L54:L57"/>
    <mergeCell ref="M29:M32"/>
    <mergeCell ref="I33:I36"/>
    <mergeCell ref="J33:J36"/>
    <mergeCell ref="K33:K36"/>
    <mergeCell ref="L33:L36"/>
    <mergeCell ref="M33:M36"/>
    <mergeCell ref="I17:I18"/>
    <mergeCell ref="J17:J18"/>
    <mergeCell ref="L17:L18"/>
    <mergeCell ref="I29:I32"/>
    <mergeCell ref="J29:J32"/>
    <mergeCell ref="K29:K32"/>
    <mergeCell ref="L29:L32"/>
    <mergeCell ref="X28:X29"/>
    <mergeCell ref="I58:I59"/>
    <mergeCell ref="J58:J59"/>
    <mergeCell ref="L58:L59"/>
    <mergeCell ref="I37:I38"/>
    <mergeCell ref="J37:J38"/>
    <mergeCell ref="K37:K38"/>
    <mergeCell ref="L37:L38"/>
    <mergeCell ref="M37:M38"/>
    <mergeCell ref="I50:I53"/>
    <mergeCell ref="J50:J53"/>
    <mergeCell ref="L50:L53"/>
    <mergeCell ref="D42:H42"/>
    <mergeCell ref="I42:M42"/>
    <mergeCell ref="N42:R42"/>
    <mergeCell ref="S42:W42"/>
    <mergeCell ref="X42:AB42"/>
    <mergeCell ref="AC42:AG42"/>
    <mergeCell ref="AH42:AL42"/>
    <mergeCell ref="AM42:AQ42"/>
    <mergeCell ref="K17:K18"/>
    <mergeCell ref="AH21:AL21"/>
    <mergeCell ref="M17:M18"/>
    <mergeCell ref="Y28:Y29"/>
    <mergeCell ref="Z28:Z29"/>
    <mergeCell ref="AA28:AA29"/>
    <mergeCell ref="AB28:AB29"/>
    <mergeCell ref="X30:X32"/>
    <mergeCell ref="Y30:Y32"/>
    <mergeCell ref="Z30:Z32"/>
    <mergeCell ref="AA30:AA32"/>
    <mergeCell ref="AB30:AB32"/>
    <mergeCell ref="X33:X36"/>
    <mergeCell ref="Y33:Y36"/>
    <mergeCell ref="Z33:Z36"/>
    <mergeCell ref="AA33:AA36"/>
    <mergeCell ref="AC1:AG1"/>
    <mergeCell ref="AH1:AL1"/>
    <mergeCell ref="AM1:AQ1"/>
    <mergeCell ref="C6:C18"/>
    <mergeCell ref="D21:H21"/>
    <mergeCell ref="I21:M21"/>
    <mergeCell ref="N21:R21"/>
    <mergeCell ref="S21:W21"/>
    <mergeCell ref="X21:AB21"/>
    <mergeCell ref="AC21:AG21"/>
    <mergeCell ref="B1:C1"/>
    <mergeCell ref="D1:H1"/>
    <mergeCell ref="I1:M1"/>
    <mergeCell ref="N1:R1"/>
    <mergeCell ref="S1:W1"/>
    <mergeCell ref="X1:AB1"/>
    <mergeCell ref="AM21:AQ21"/>
    <mergeCell ref="I9:I12"/>
    <mergeCell ref="J9:J12"/>
    <mergeCell ref="L9:L12"/>
    <mergeCell ref="I13:I16"/>
    <mergeCell ref="J13:J16"/>
    <mergeCell ref="L13:L16"/>
    <mergeCell ref="K13:K16"/>
  </mergeCells>
  <pageMargins left="0.7" right="0.7" top="0.75" bottom="0.75" header="0.3" footer="0.3"/>
  <pageSetup paperSize="9" orientation="portrait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S85"/>
  <sheetViews>
    <sheetView workbookViewId="0">
      <pane xSplit="3" ySplit="2" topLeftCell="G3" activePane="bottomRight" state="frozen"/>
      <selection activeCell="S4" sqref="S4:W6"/>
      <selection pane="topRight" activeCell="S4" sqref="S4:W6"/>
      <selection pane="bottomLeft" activeCell="S4" sqref="S4:W6"/>
      <selection pane="bottomRight" activeCell="M24" sqref="M24"/>
    </sheetView>
  </sheetViews>
  <sheetFormatPr defaultColWidth="8.77734375" defaultRowHeight="14.4" x14ac:dyDescent="0.3"/>
  <cols>
    <col min="1" max="1" width="15.21875" customWidth="1"/>
    <col min="2" max="2" width="7.77734375" customWidth="1"/>
    <col min="4" max="4" width="6.44140625" bestFit="1" customWidth="1"/>
    <col min="5" max="7" width="5" bestFit="1" customWidth="1"/>
    <col min="8" max="8" width="8" bestFit="1" customWidth="1"/>
    <col min="9" max="9" width="6.44140625" bestFit="1" customWidth="1"/>
    <col min="10" max="10" width="4" bestFit="1" customWidth="1"/>
    <col min="11" max="11" width="5" bestFit="1" customWidth="1"/>
    <col min="12" max="12" width="4" bestFit="1" customWidth="1"/>
    <col min="13" max="13" width="8" bestFit="1" customWidth="1"/>
    <col min="14" max="14" width="6.44140625" bestFit="1" customWidth="1"/>
    <col min="15" max="15" width="4" bestFit="1" customWidth="1"/>
    <col min="16" max="16" width="6.44140625" bestFit="1" customWidth="1"/>
    <col min="17" max="17" width="4" bestFit="1" customWidth="1"/>
    <col min="18" max="18" width="8" bestFit="1" customWidth="1"/>
    <col min="19" max="19" width="6.44140625" bestFit="1" customWidth="1"/>
    <col min="20" max="20" width="4" bestFit="1" customWidth="1"/>
    <col min="21" max="21" width="5" bestFit="1" customWidth="1"/>
    <col min="22" max="22" width="4" bestFit="1" customWidth="1"/>
    <col min="23" max="23" width="8" bestFit="1" customWidth="1"/>
    <col min="24" max="24" width="6.44140625" bestFit="1" customWidth="1"/>
    <col min="25" max="25" width="4" bestFit="1" customWidth="1"/>
    <col min="26" max="27" width="5" bestFit="1" customWidth="1"/>
    <col min="28" max="28" width="8" bestFit="1" customWidth="1"/>
    <col min="29" max="29" width="6.44140625" bestFit="1" customWidth="1"/>
    <col min="30" max="30" width="4" bestFit="1" customWidth="1"/>
    <col min="31" max="32" width="5" bestFit="1" customWidth="1"/>
    <col min="33" max="33" width="8" bestFit="1" customWidth="1"/>
    <col min="34" max="34" width="6.44140625" bestFit="1" customWidth="1"/>
    <col min="35" max="35" width="4" bestFit="1" customWidth="1"/>
    <col min="36" max="36" width="7.44140625" customWidth="1"/>
    <col min="37" max="37" width="4" bestFit="1" customWidth="1"/>
    <col min="38" max="38" width="8" bestFit="1" customWidth="1"/>
    <col min="39" max="39" width="6.44140625" bestFit="1" customWidth="1"/>
    <col min="40" max="40" width="8.44140625" bestFit="1" customWidth="1"/>
    <col min="41" max="41" width="9" customWidth="1"/>
    <col min="42" max="42" width="5.44140625" bestFit="1" customWidth="1"/>
    <col min="43" max="43" width="8" bestFit="1" customWidth="1"/>
  </cols>
  <sheetData>
    <row r="1" spans="1:45" x14ac:dyDescent="0.3">
      <c r="A1" s="68" t="s">
        <v>132</v>
      </c>
      <c r="B1" s="152" t="s">
        <v>40</v>
      </c>
      <c r="C1" s="152"/>
      <c r="D1" s="152" t="s">
        <v>1</v>
      </c>
      <c r="E1" s="152"/>
      <c r="F1" s="152"/>
      <c r="G1" s="152"/>
      <c r="H1" s="152"/>
      <c r="I1" s="152" t="s">
        <v>2</v>
      </c>
      <c r="J1" s="152"/>
      <c r="K1" s="152"/>
      <c r="L1" s="152"/>
      <c r="M1" s="152"/>
      <c r="N1" s="152" t="s">
        <v>3</v>
      </c>
      <c r="O1" s="152"/>
      <c r="P1" s="152"/>
      <c r="Q1" s="152"/>
      <c r="R1" s="152"/>
      <c r="S1" s="152" t="s">
        <v>4</v>
      </c>
      <c r="T1" s="152"/>
      <c r="U1" s="152"/>
      <c r="V1" s="152"/>
      <c r="W1" s="152"/>
      <c r="X1" s="152" t="s">
        <v>5</v>
      </c>
      <c r="Y1" s="152"/>
      <c r="Z1" s="152"/>
      <c r="AA1" s="152"/>
      <c r="AB1" s="152"/>
      <c r="AC1" s="152" t="s">
        <v>6</v>
      </c>
      <c r="AD1" s="152"/>
      <c r="AE1" s="152"/>
      <c r="AF1" s="152"/>
      <c r="AG1" s="152"/>
      <c r="AH1" s="152" t="s">
        <v>7</v>
      </c>
      <c r="AI1" s="152"/>
      <c r="AJ1" s="152"/>
      <c r="AK1" s="152"/>
      <c r="AL1" s="152"/>
      <c r="AM1" s="152" t="s">
        <v>8</v>
      </c>
      <c r="AN1" s="152"/>
      <c r="AO1" s="152"/>
      <c r="AP1" s="152"/>
      <c r="AQ1" s="152"/>
    </row>
    <row r="2" spans="1:45" x14ac:dyDescent="0.3">
      <c r="A2" s="3"/>
      <c r="B2" s="3" t="s">
        <v>39</v>
      </c>
      <c r="C2" s="3" t="s">
        <v>38</v>
      </c>
      <c r="D2" s="55" t="s">
        <v>37</v>
      </c>
      <c r="E2" s="55" t="s">
        <v>11</v>
      </c>
      <c r="F2" s="55" t="s">
        <v>27</v>
      </c>
      <c r="G2" s="55" t="s">
        <v>11</v>
      </c>
      <c r="H2" s="55" t="s">
        <v>28</v>
      </c>
      <c r="I2" s="3" t="s">
        <v>37</v>
      </c>
      <c r="J2" s="3" t="s">
        <v>11</v>
      </c>
      <c r="K2" s="3" t="s">
        <v>27</v>
      </c>
      <c r="L2" s="3" t="s">
        <v>11</v>
      </c>
      <c r="M2" s="3" t="s">
        <v>28</v>
      </c>
      <c r="N2" s="3" t="s">
        <v>37</v>
      </c>
      <c r="O2" s="3" t="s">
        <v>11</v>
      </c>
      <c r="P2" s="3" t="s">
        <v>27</v>
      </c>
      <c r="Q2" s="3" t="s">
        <v>11</v>
      </c>
      <c r="R2" s="3" t="s">
        <v>28</v>
      </c>
      <c r="S2" s="3" t="s">
        <v>37</v>
      </c>
      <c r="T2" s="3" t="s">
        <v>11</v>
      </c>
      <c r="U2" s="3" t="s">
        <v>27</v>
      </c>
      <c r="V2" s="3" t="s">
        <v>11</v>
      </c>
      <c r="W2" s="3" t="s">
        <v>28</v>
      </c>
      <c r="X2" s="55" t="s">
        <v>37</v>
      </c>
      <c r="Y2" s="55" t="s">
        <v>11</v>
      </c>
      <c r="Z2" s="55" t="s">
        <v>27</v>
      </c>
      <c r="AA2" s="55" t="s">
        <v>11</v>
      </c>
      <c r="AB2" s="55" t="s">
        <v>28</v>
      </c>
      <c r="AC2" s="55" t="s">
        <v>37</v>
      </c>
      <c r="AD2" s="55" t="s">
        <v>11</v>
      </c>
      <c r="AE2" s="55" t="s">
        <v>27</v>
      </c>
      <c r="AF2" s="55" t="s">
        <v>11</v>
      </c>
      <c r="AG2" s="55" t="s">
        <v>28</v>
      </c>
      <c r="AH2" s="3" t="s">
        <v>37</v>
      </c>
      <c r="AI2" s="3" t="s">
        <v>11</v>
      </c>
      <c r="AJ2" s="3" t="s">
        <v>27</v>
      </c>
      <c r="AK2" s="3" t="s">
        <v>11</v>
      </c>
      <c r="AL2" s="3" t="s">
        <v>28</v>
      </c>
      <c r="AM2" s="3" t="s">
        <v>37</v>
      </c>
      <c r="AN2" s="3" t="s">
        <v>11</v>
      </c>
      <c r="AO2" s="3" t="s">
        <v>27</v>
      </c>
      <c r="AP2" s="3" t="s">
        <v>11</v>
      </c>
      <c r="AQ2" s="3" t="s">
        <v>28</v>
      </c>
    </row>
    <row r="3" spans="1:45" x14ac:dyDescent="0.3">
      <c r="B3" s="4" t="s">
        <v>12</v>
      </c>
      <c r="C3" t="s">
        <v>128</v>
      </c>
      <c r="D3" s="25" t="s">
        <v>222</v>
      </c>
      <c r="E3" s="3">
        <v>66</v>
      </c>
      <c r="F3" s="3">
        <v>288</v>
      </c>
      <c r="G3" s="3">
        <v>64</v>
      </c>
      <c r="H3" s="3">
        <v>254</v>
      </c>
      <c r="I3" s="102" t="s">
        <v>311</v>
      </c>
      <c r="J3" s="103">
        <v>239</v>
      </c>
      <c r="K3" s="103">
        <v>232</v>
      </c>
      <c r="L3" s="103">
        <v>228</v>
      </c>
      <c r="M3" s="103">
        <v>216</v>
      </c>
      <c r="X3" s="3"/>
      <c r="Y3" s="3"/>
      <c r="Z3" s="3"/>
      <c r="AA3" s="3"/>
      <c r="AB3" s="3"/>
      <c r="AC3" s="36" t="s">
        <v>12</v>
      </c>
      <c r="AD3" s="3">
        <v>277</v>
      </c>
      <c r="AE3" s="50">
        <v>216.7</v>
      </c>
      <c r="AF3" s="3">
        <v>302</v>
      </c>
      <c r="AG3" s="50">
        <v>203.9</v>
      </c>
      <c r="AM3" s="3"/>
      <c r="AN3" s="3" t="s">
        <v>212</v>
      </c>
      <c r="AO3" s="3" t="s">
        <v>211</v>
      </c>
      <c r="AP3" s="3" t="s">
        <v>217</v>
      </c>
    </row>
    <row r="4" spans="1:45" x14ac:dyDescent="0.3">
      <c r="B4" s="4" t="s">
        <v>13</v>
      </c>
      <c r="C4" t="s">
        <v>105</v>
      </c>
      <c r="D4" s="26" t="s">
        <v>223</v>
      </c>
      <c r="E4" s="3">
        <v>150</v>
      </c>
      <c r="F4" s="3">
        <v>308</v>
      </c>
      <c r="G4" s="3">
        <v>141</v>
      </c>
      <c r="H4" s="3">
        <v>280</v>
      </c>
      <c r="I4" s="104" t="s">
        <v>312</v>
      </c>
      <c r="J4" s="105">
        <v>184</v>
      </c>
      <c r="K4" s="105">
        <v>254</v>
      </c>
      <c r="L4" s="105">
        <v>164</v>
      </c>
      <c r="M4" s="105">
        <v>235</v>
      </c>
      <c r="S4" s="3"/>
      <c r="T4" s="85" t="s">
        <v>304</v>
      </c>
      <c r="U4" s="85"/>
      <c r="V4" s="84"/>
      <c r="W4" s="84"/>
      <c r="X4" s="31" t="s">
        <v>196</v>
      </c>
      <c r="Y4" s="3">
        <v>490</v>
      </c>
      <c r="Z4" s="3">
        <v>269</v>
      </c>
      <c r="AA4" s="3">
        <v>559</v>
      </c>
      <c r="AB4" s="3">
        <v>559</v>
      </c>
      <c r="AC4" s="36" t="s">
        <v>13</v>
      </c>
      <c r="AD4" s="3">
        <v>168</v>
      </c>
      <c r="AE4" s="50">
        <v>264.39999999999998</v>
      </c>
      <c r="AF4" s="3">
        <v>179</v>
      </c>
      <c r="AG4" s="50">
        <v>227.9</v>
      </c>
      <c r="AM4" s="39" t="s">
        <v>214</v>
      </c>
      <c r="AN4" s="3">
        <v>1503</v>
      </c>
      <c r="AO4" s="50">
        <v>218.95</v>
      </c>
      <c r="AP4" s="163">
        <v>235.8</v>
      </c>
      <c r="AQ4" s="6"/>
      <c r="AR4" s="6"/>
    </row>
    <row r="5" spans="1:45" x14ac:dyDescent="0.3">
      <c r="B5" s="4" t="s">
        <v>14</v>
      </c>
      <c r="C5" t="s">
        <v>129</v>
      </c>
      <c r="D5" s="26" t="s">
        <v>224</v>
      </c>
      <c r="E5" s="3">
        <v>134</v>
      </c>
      <c r="F5" s="3">
        <v>328</v>
      </c>
      <c r="G5" s="3">
        <v>135</v>
      </c>
      <c r="H5" s="3"/>
      <c r="S5" s="85" t="s">
        <v>302</v>
      </c>
      <c r="T5" s="3">
        <v>636</v>
      </c>
      <c r="U5" s="3">
        <v>254</v>
      </c>
      <c r="X5" s="32" t="s">
        <v>198</v>
      </c>
      <c r="Y5" s="33">
        <v>476</v>
      </c>
      <c r="Z5" s="33">
        <v>338</v>
      </c>
      <c r="AA5" s="33">
        <v>574</v>
      </c>
      <c r="AB5" s="33">
        <v>574</v>
      </c>
      <c r="AC5" s="36" t="s">
        <v>14</v>
      </c>
      <c r="AD5" s="3">
        <v>93</v>
      </c>
      <c r="AE5" s="50">
        <v>280.89999999999998</v>
      </c>
      <c r="AF5" s="3">
        <v>89</v>
      </c>
      <c r="AG5" s="50">
        <v>219.4</v>
      </c>
      <c r="AM5" s="40" t="s">
        <v>215</v>
      </c>
      <c r="AN5" s="3">
        <v>1620</v>
      </c>
      <c r="AO5" s="50">
        <v>249.42</v>
      </c>
      <c r="AP5" s="163"/>
      <c r="AQ5" s="43"/>
      <c r="AR5" s="43"/>
    </row>
    <row r="6" spans="1:45" x14ac:dyDescent="0.3">
      <c r="B6" s="4" t="s">
        <v>45</v>
      </c>
      <c r="C6" s="183" t="s">
        <v>130</v>
      </c>
      <c r="D6" s="26" t="s">
        <v>225</v>
      </c>
      <c r="E6" s="3">
        <v>117</v>
      </c>
      <c r="F6" s="3">
        <v>356</v>
      </c>
      <c r="G6" s="3">
        <v>123</v>
      </c>
      <c r="H6" s="3">
        <v>273</v>
      </c>
      <c r="S6" s="85" t="s">
        <v>303</v>
      </c>
      <c r="T6" s="3">
        <v>687</v>
      </c>
      <c r="U6" s="3">
        <v>265</v>
      </c>
      <c r="X6" s="32" t="s">
        <v>197</v>
      </c>
      <c r="Y6" s="3">
        <v>423</v>
      </c>
      <c r="Z6" s="3">
        <v>343</v>
      </c>
      <c r="AA6" s="3">
        <v>577</v>
      </c>
      <c r="AB6" s="3">
        <v>577</v>
      </c>
      <c r="AC6" s="36" t="s">
        <v>15</v>
      </c>
      <c r="AD6" s="3">
        <v>80</v>
      </c>
      <c r="AE6" s="50">
        <v>329.2</v>
      </c>
      <c r="AF6" s="3">
        <v>117</v>
      </c>
      <c r="AG6" s="50">
        <v>233.1</v>
      </c>
      <c r="AM6" s="3" t="s">
        <v>216</v>
      </c>
      <c r="AN6" s="3">
        <v>1500</v>
      </c>
      <c r="AO6" s="50">
        <v>237.98</v>
      </c>
      <c r="AP6" s="163"/>
      <c r="AQ6" s="43"/>
      <c r="AR6" s="43"/>
    </row>
    <row r="7" spans="1:45" x14ac:dyDescent="0.3">
      <c r="B7" s="4"/>
      <c r="C7" s="183"/>
      <c r="D7" s="26"/>
      <c r="E7" s="3"/>
      <c r="F7" s="3"/>
      <c r="G7" s="3"/>
      <c r="H7" s="3">
        <v>256</v>
      </c>
      <c r="X7" s="38"/>
      <c r="Y7" s="3"/>
      <c r="Z7" s="3"/>
      <c r="AA7" s="3"/>
      <c r="AB7" s="3"/>
      <c r="AC7" s="36"/>
      <c r="AD7" s="3"/>
      <c r="AE7" s="50"/>
      <c r="AF7" s="3"/>
      <c r="AG7" s="50"/>
      <c r="AM7" s="3"/>
      <c r="AN7" s="3" t="s">
        <v>212</v>
      </c>
      <c r="AO7" s="3" t="s">
        <v>211</v>
      </c>
      <c r="AP7" s="3"/>
    </row>
    <row r="8" spans="1:45" x14ac:dyDescent="0.3">
      <c r="C8" s="183"/>
      <c r="D8" s="26" t="s">
        <v>226</v>
      </c>
      <c r="E8" s="3">
        <v>170</v>
      </c>
      <c r="F8" s="3">
        <v>396</v>
      </c>
      <c r="G8" s="3">
        <v>176</v>
      </c>
      <c r="H8" s="3">
        <v>302</v>
      </c>
      <c r="I8" s="3" t="s">
        <v>16</v>
      </c>
      <c r="J8" s="3">
        <v>47</v>
      </c>
      <c r="K8" s="3">
        <v>423</v>
      </c>
      <c r="L8" s="3">
        <v>52</v>
      </c>
      <c r="M8" s="3">
        <v>303</v>
      </c>
      <c r="N8" s="152" t="s">
        <v>191</v>
      </c>
      <c r="O8" s="152">
        <v>131</v>
      </c>
      <c r="P8" s="152">
        <v>357</v>
      </c>
      <c r="Q8" s="152">
        <v>119</v>
      </c>
      <c r="R8" s="152">
        <v>269</v>
      </c>
      <c r="S8" s="152" t="s">
        <v>200</v>
      </c>
      <c r="T8" s="152">
        <v>138</v>
      </c>
      <c r="U8" s="152">
        <v>470</v>
      </c>
      <c r="V8" s="152">
        <v>143</v>
      </c>
      <c r="W8" s="153">
        <v>322</v>
      </c>
      <c r="X8" s="152" t="s">
        <v>191</v>
      </c>
      <c r="Y8" s="152">
        <v>132</v>
      </c>
      <c r="Z8" s="152">
        <v>335</v>
      </c>
      <c r="AA8" s="152">
        <v>202</v>
      </c>
      <c r="AB8" s="152">
        <v>285</v>
      </c>
      <c r="AC8" s="36" t="s">
        <v>16</v>
      </c>
      <c r="AD8" s="3">
        <v>135</v>
      </c>
      <c r="AE8" s="50">
        <v>368.9</v>
      </c>
      <c r="AF8" s="3">
        <v>192</v>
      </c>
      <c r="AG8" s="50">
        <v>260.5</v>
      </c>
      <c r="AH8" s="152" t="s">
        <v>207</v>
      </c>
      <c r="AI8" s="159">
        <v>164</v>
      </c>
      <c r="AJ8" s="155">
        <v>338.2</v>
      </c>
      <c r="AK8" s="210">
        <v>160</v>
      </c>
      <c r="AL8" s="155">
        <v>278.8</v>
      </c>
      <c r="AM8" s="214" t="s">
        <v>207</v>
      </c>
      <c r="AN8" s="214">
        <v>772</v>
      </c>
      <c r="AO8" s="214">
        <v>279.39999999999998</v>
      </c>
      <c r="AP8" s="6"/>
      <c r="AQ8" s="6"/>
      <c r="AR8" s="6"/>
      <c r="AS8" s="6"/>
    </row>
    <row r="9" spans="1:45" x14ac:dyDescent="0.3">
      <c r="C9" s="183"/>
      <c r="D9" s="164" t="s">
        <v>218</v>
      </c>
      <c r="E9" s="152">
        <v>190</v>
      </c>
      <c r="F9" s="152">
        <v>427</v>
      </c>
      <c r="G9" s="152">
        <v>185</v>
      </c>
      <c r="H9" s="152">
        <v>342</v>
      </c>
      <c r="I9" s="152" t="s">
        <v>181</v>
      </c>
      <c r="J9" s="152">
        <v>221</v>
      </c>
      <c r="K9" s="152">
        <v>424</v>
      </c>
      <c r="L9" s="152">
        <v>259</v>
      </c>
      <c r="M9" s="152">
        <v>345</v>
      </c>
      <c r="N9" s="152"/>
      <c r="O9" s="152"/>
      <c r="P9" s="152"/>
      <c r="Q9" s="152"/>
      <c r="R9" s="152"/>
      <c r="S9" s="152"/>
      <c r="T9" s="152"/>
      <c r="U9" s="152"/>
      <c r="V9" s="152"/>
      <c r="W9" s="153"/>
      <c r="X9" s="152"/>
      <c r="Y9" s="152"/>
      <c r="Z9" s="152"/>
      <c r="AA9" s="152"/>
      <c r="AB9" s="152"/>
      <c r="AC9" s="36" t="s">
        <v>17</v>
      </c>
      <c r="AD9" s="3">
        <v>77</v>
      </c>
      <c r="AE9" s="50">
        <v>353.5</v>
      </c>
      <c r="AF9" s="3">
        <v>137</v>
      </c>
      <c r="AG9" s="50">
        <v>297.8</v>
      </c>
      <c r="AH9" s="152"/>
      <c r="AI9" s="159"/>
      <c r="AJ9" s="155"/>
      <c r="AK9" s="210"/>
      <c r="AL9" s="155"/>
      <c r="AM9" s="163"/>
      <c r="AN9" s="163"/>
      <c r="AO9" s="163"/>
      <c r="AP9" s="6"/>
      <c r="AQ9" s="6"/>
      <c r="AR9" s="6"/>
      <c r="AS9" s="6"/>
    </row>
    <row r="10" spans="1:45" x14ac:dyDescent="0.3">
      <c r="C10" s="183"/>
      <c r="D10" s="164"/>
      <c r="E10" s="152"/>
      <c r="F10" s="152"/>
      <c r="G10" s="152"/>
      <c r="H10" s="152"/>
      <c r="I10" s="152"/>
      <c r="J10" s="152"/>
      <c r="K10" s="152"/>
      <c r="L10" s="152"/>
      <c r="M10" s="152"/>
      <c r="N10" s="152" t="s">
        <v>248</v>
      </c>
      <c r="O10" s="152">
        <v>350</v>
      </c>
      <c r="P10" s="152">
        <v>341</v>
      </c>
      <c r="Q10" s="152">
        <v>394</v>
      </c>
      <c r="R10" s="152">
        <v>272</v>
      </c>
      <c r="S10" s="152" t="s">
        <v>201</v>
      </c>
      <c r="T10" s="152">
        <v>136</v>
      </c>
      <c r="U10" s="152">
        <v>456</v>
      </c>
      <c r="V10" s="152">
        <v>169</v>
      </c>
      <c r="W10" s="153">
        <v>355</v>
      </c>
      <c r="X10" s="152" t="s">
        <v>192</v>
      </c>
      <c r="Y10" s="152">
        <v>183</v>
      </c>
      <c r="Z10" s="152">
        <v>381</v>
      </c>
      <c r="AA10" s="152">
        <v>247</v>
      </c>
      <c r="AB10" s="152">
        <v>309</v>
      </c>
      <c r="AC10" s="36" t="s">
        <v>18</v>
      </c>
      <c r="AD10" s="3">
        <v>85</v>
      </c>
      <c r="AE10" s="50">
        <v>336.8</v>
      </c>
      <c r="AF10" s="3">
        <v>158</v>
      </c>
      <c r="AG10" s="50">
        <v>301.5</v>
      </c>
      <c r="AH10" s="152"/>
      <c r="AI10" s="159"/>
      <c r="AJ10" s="155"/>
      <c r="AK10" s="210"/>
      <c r="AL10" s="155"/>
      <c r="AM10" s="163"/>
      <c r="AN10" s="163"/>
      <c r="AO10" s="163"/>
      <c r="AP10" s="6"/>
      <c r="AQ10" s="6"/>
      <c r="AR10" s="6"/>
      <c r="AS10" s="6"/>
    </row>
    <row r="11" spans="1:45" x14ac:dyDescent="0.3">
      <c r="C11" s="183"/>
      <c r="D11" s="164" t="s">
        <v>219</v>
      </c>
      <c r="E11" s="152">
        <v>253</v>
      </c>
      <c r="F11" s="152">
        <v>432</v>
      </c>
      <c r="G11" s="152">
        <v>289</v>
      </c>
      <c r="H11" s="152">
        <v>351</v>
      </c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3"/>
      <c r="X11" s="152"/>
      <c r="Y11" s="152"/>
      <c r="Z11" s="152"/>
      <c r="AA11" s="152"/>
      <c r="AB11" s="152"/>
      <c r="AC11" s="36" t="s">
        <v>19</v>
      </c>
      <c r="AD11" s="3">
        <v>84</v>
      </c>
      <c r="AE11" s="50">
        <v>379.4</v>
      </c>
      <c r="AF11" s="3">
        <v>160</v>
      </c>
      <c r="AG11" s="50">
        <v>308.8</v>
      </c>
      <c r="AH11" s="152" t="s">
        <v>208</v>
      </c>
      <c r="AI11" s="159">
        <v>157</v>
      </c>
      <c r="AJ11" s="155">
        <v>342.9</v>
      </c>
      <c r="AK11" s="210">
        <v>181</v>
      </c>
      <c r="AL11" s="155">
        <v>313.89999999999998</v>
      </c>
      <c r="AM11" s="192" t="s">
        <v>208</v>
      </c>
      <c r="AN11" s="163">
        <v>692</v>
      </c>
      <c r="AO11" s="163">
        <v>271</v>
      </c>
      <c r="AP11" s="6"/>
      <c r="AQ11" s="6"/>
      <c r="AR11" s="6"/>
      <c r="AS11" s="6"/>
    </row>
    <row r="12" spans="1:45" x14ac:dyDescent="0.3">
      <c r="C12" s="183"/>
      <c r="D12" s="164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 t="s">
        <v>202</v>
      </c>
      <c r="T12" s="152">
        <v>179</v>
      </c>
      <c r="U12" s="152">
        <v>430</v>
      </c>
      <c r="V12" s="152">
        <v>256</v>
      </c>
      <c r="W12" s="153">
        <v>360</v>
      </c>
      <c r="X12" s="152"/>
      <c r="Y12" s="152"/>
      <c r="Z12" s="152"/>
      <c r="AA12" s="152"/>
      <c r="AB12" s="152"/>
      <c r="AC12" s="36" t="s">
        <v>20</v>
      </c>
      <c r="AD12" s="3">
        <v>69</v>
      </c>
      <c r="AE12" s="50">
        <v>358.8</v>
      </c>
      <c r="AF12" s="3">
        <v>167</v>
      </c>
      <c r="AG12" s="50">
        <v>284.60000000000002</v>
      </c>
      <c r="AH12" s="152"/>
      <c r="AI12" s="159"/>
      <c r="AJ12" s="155"/>
      <c r="AK12" s="210"/>
      <c r="AL12" s="155"/>
      <c r="AM12" s="192"/>
      <c r="AN12" s="163"/>
      <c r="AO12" s="163"/>
      <c r="AP12" s="6"/>
      <c r="AQ12" s="6"/>
      <c r="AR12" s="6"/>
      <c r="AS12" s="6"/>
    </row>
    <row r="13" spans="1:45" x14ac:dyDescent="0.3">
      <c r="C13" s="183"/>
      <c r="D13" s="164" t="s">
        <v>220</v>
      </c>
      <c r="E13" s="152">
        <v>297</v>
      </c>
      <c r="F13" s="152">
        <v>441</v>
      </c>
      <c r="G13" s="152">
        <v>318</v>
      </c>
      <c r="H13" s="152">
        <v>360</v>
      </c>
      <c r="I13" s="152" t="s">
        <v>182</v>
      </c>
      <c r="J13" s="152">
        <v>308</v>
      </c>
      <c r="K13" s="152">
        <v>401</v>
      </c>
      <c r="L13" s="152">
        <v>317</v>
      </c>
      <c r="M13" s="152">
        <v>350</v>
      </c>
      <c r="N13" s="152"/>
      <c r="O13" s="152"/>
      <c r="P13" s="152"/>
      <c r="Q13" s="152"/>
      <c r="R13" s="152"/>
      <c r="S13" s="152"/>
      <c r="T13" s="152"/>
      <c r="U13" s="152"/>
      <c r="V13" s="152"/>
      <c r="W13" s="153"/>
      <c r="X13" s="152" t="s">
        <v>182</v>
      </c>
      <c r="Y13" s="152">
        <v>308</v>
      </c>
      <c r="Z13" s="152">
        <v>376</v>
      </c>
      <c r="AA13" s="152">
        <v>358</v>
      </c>
      <c r="AB13" s="152">
        <v>315</v>
      </c>
      <c r="AC13" s="36" t="s">
        <v>21</v>
      </c>
      <c r="AD13" s="3">
        <v>67</v>
      </c>
      <c r="AE13" s="50">
        <v>375.6</v>
      </c>
      <c r="AF13" s="3">
        <v>168</v>
      </c>
      <c r="AG13" s="50">
        <v>271.2</v>
      </c>
      <c r="AH13" s="152"/>
      <c r="AI13" s="159"/>
      <c r="AJ13" s="155"/>
      <c r="AK13" s="210"/>
      <c r="AL13" s="155"/>
      <c r="AM13" s="192"/>
      <c r="AN13" s="163"/>
      <c r="AO13" s="163"/>
      <c r="AP13" s="6"/>
      <c r="AQ13" s="6"/>
      <c r="AR13" s="6"/>
      <c r="AS13" s="6"/>
    </row>
    <row r="14" spans="1:45" x14ac:dyDescent="0.3">
      <c r="C14" s="183"/>
      <c r="D14" s="164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 t="s">
        <v>203</v>
      </c>
      <c r="T14" s="152">
        <v>192</v>
      </c>
      <c r="U14" s="152">
        <v>436</v>
      </c>
      <c r="V14" s="152">
        <v>193</v>
      </c>
      <c r="W14" s="153">
        <v>351</v>
      </c>
      <c r="X14" s="152"/>
      <c r="Y14" s="152"/>
      <c r="Z14" s="152"/>
      <c r="AA14" s="152"/>
      <c r="AB14" s="152"/>
      <c r="AC14" s="36" t="s">
        <v>22</v>
      </c>
      <c r="AD14" s="3">
        <v>73</v>
      </c>
      <c r="AE14" s="50">
        <v>368.7</v>
      </c>
      <c r="AF14" s="3">
        <v>136</v>
      </c>
      <c r="AG14" s="50">
        <v>277.10000000000002</v>
      </c>
      <c r="AH14" s="158" t="s">
        <v>209</v>
      </c>
      <c r="AI14" s="159">
        <v>149</v>
      </c>
      <c r="AJ14" s="155">
        <v>353.5</v>
      </c>
      <c r="AK14" s="210">
        <v>200</v>
      </c>
      <c r="AL14" s="155">
        <v>293.5</v>
      </c>
      <c r="AM14" s="163" t="s">
        <v>209</v>
      </c>
      <c r="AN14" s="163">
        <v>749</v>
      </c>
      <c r="AO14" s="163">
        <v>261.10000000000002</v>
      </c>
      <c r="AP14" s="6"/>
      <c r="AQ14" s="6"/>
      <c r="AR14" s="6"/>
      <c r="AS14" s="6"/>
    </row>
    <row r="15" spans="1:45" x14ac:dyDescent="0.3">
      <c r="C15" s="183"/>
      <c r="D15" s="164" t="s">
        <v>221</v>
      </c>
      <c r="E15" s="152">
        <v>292</v>
      </c>
      <c r="F15" s="152">
        <v>430</v>
      </c>
      <c r="G15" s="152">
        <v>322</v>
      </c>
      <c r="H15" s="152">
        <v>349</v>
      </c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3"/>
      <c r="X15" s="152"/>
      <c r="Y15" s="152"/>
      <c r="Z15" s="152"/>
      <c r="AA15" s="152"/>
      <c r="AB15" s="152"/>
      <c r="AC15" s="36" t="s">
        <v>23</v>
      </c>
      <c r="AD15" s="3">
        <v>75</v>
      </c>
      <c r="AE15" s="50">
        <v>330.7</v>
      </c>
      <c r="AF15" s="3">
        <v>160</v>
      </c>
      <c r="AG15" s="50">
        <v>278.3</v>
      </c>
      <c r="AH15" s="158"/>
      <c r="AI15" s="159"/>
      <c r="AJ15" s="155"/>
      <c r="AK15" s="210"/>
      <c r="AL15" s="155"/>
      <c r="AM15" s="163"/>
      <c r="AN15" s="163"/>
      <c r="AO15" s="163"/>
      <c r="AP15" s="6"/>
      <c r="AQ15" s="6"/>
      <c r="AR15" s="6"/>
      <c r="AS15" s="6"/>
    </row>
    <row r="16" spans="1:45" x14ac:dyDescent="0.3">
      <c r="C16" s="183"/>
      <c r="D16" s="164"/>
      <c r="E16" s="152"/>
      <c r="F16" s="152"/>
      <c r="G16" s="152"/>
      <c r="H16" s="152"/>
      <c r="I16" s="152"/>
      <c r="J16" s="152"/>
      <c r="K16" s="152"/>
      <c r="L16" s="152"/>
      <c r="M16" s="152"/>
      <c r="N16" s="152" t="s">
        <v>249</v>
      </c>
      <c r="O16" s="152">
        <v>151</v>
      </c>
      <c r="P16" s="152">
        <v>305</v>
      </c>
      <c r="Q16" s="152">
        <v>167</v>
      </c>
      <c r="R16" s="152">
        <v>238</v>
      </c>
      <c r="S16" s="152" t="s">
        <v>204</v>
      </c>
      <c r="T16" s="152">
        <v>217</v>
      </c>
      <c r="U16" s="152">
        <v>419</v>
      </c>
      <c r="V16" s="152">
        <v>164</v>
      </c>
      <c r="W16" s="153">
        <v>329</v>
      </c>
      <c r="X16" s="152"/>
      <c r="Y16" s="152"/>
      <c r="Z16" s="152"/>
      <c r="AA16" s="152"/>
      <c r="AB16" s="152"/>
      <c r="AC16" s="36" t="s">
        <v>24</v>
      </c>
      <c r="AD16" s="3">
        <v>85</v>
      </c>
      <c r="AE16" s="50">
        <v>335.1</v>
      </c>
      <c r="AF16" s="3">
        <v>187</v>
      </c>
      <c r="AG16" s="50">
        <v>263.39999999999998</v>
      </c>
      <c r="AH16" s="158"/>
      <c r="AI16" s="159"/>
      <c r="AJ16" s="155"/>
      <c r="AK16" s="210"/>
      <c r="AL16" s="155"/>
      <c r="AM16" s="163"/>
      <c r="AN16" s="163"/>
      <c r="AO16" s="163"/>
      <c r="AP16" s="6"/>
      <c r="AQ16" s="6"/>
      <c r="AR16" s="6"/>
      <c r="AS16" s="6"/>
    </row>
    <row r="17" spans="1:45" x14ac:dyDescent="0.3">
      <c r="C17" s="183"/>
      <c r="D17" s="164" t="s">
        <v>210</v>
      </c>
      <c r="E17" s="152">
        <v>262</v>
      </c>
      <c r="F17" s="152">
        <v>404</v>
      </c>
      <c r="G17" s="152">
        <v>262</v>
      </c>
      <c r="H17" s="152">
        <v>332</v>
      </c>
      <c r="I17" s="152" t="s">
        <v>183</v>
      </c>
      <c r="J17" s="152">
        <v>204</v>
      </c>
      <c r="K17" s="152">
        <v>359</v>
      </c>
      <c r="L17" s="152">
        <v>247</v>
      </c>
      <c r="M17" s="152">
        <v>317</v>
      </c>
      <c r="N17" s="152"/>
      <c r="O17" s="152"/>
      <c r="P17" s="152"/>
      <c r="Q17" s="152"/>
      <c r="R17" s="152"/>
      <c r="S17" s="152"/>
      <c r="T17" s="152"/>
      <c r="U17" s="152"/>
      <c r="V17" s="152"/>
      <c r="W17" s="153"/>
      <c r="X17" s="152" t="s">
        <v>193</v>
      </c>
      <c r="Y17" s="152">
        <v>169</v>
      </c>
      <c r="Z17" s="152">
        <v>347</v>
      </c>
      <c r="AA17" s="152">
        <v>198</v>
      </c>
      <c r="AB17" s="152">
        <v>304</v>
      </c>
      <c r="AC17" s="36" t="s">
        <v>25</v>
      </c>
      <c r="AD17" s="3">
        <v>83</v>
      </c>
      <c r="AE17" s="50">
        <v>314.3</v>
      </c>
      <c r="AF17" s="3">
        <v>194</v>
      </c>
      <c r="AG17" s="50">
        <v>268.89999999999998</v>
      </c>
      <c r="AJ17" s="6"/>
      <c r="AK17" s="6"/>
      <c r="AL17" s="6"/>
      <c r="AM17" s="163" t="s">
        <v>210</v>
      </c>
      <c r="AN17" s="163">
        <v>300</v>
      </c>
      <c r="AO17" s="163">
        <v>236.4</v>
      </c>
      <c r="AP17" s="6"/>
      <c r="AQ17" s="6"/>
      <c r="AR17" s="6"/>
      <c r="AS17" s="6"/>
    </row>
    <row r="18" spans="1:45" x14ac:dyDescent="0.3">
      <c r="C18" s="183"/>
      <c r="D18" s="164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3"/>
      <c r="T18" s="3"/>
      <c r="U18" s="3"/>
      <c r="V18" s="3"/>
      <c r="W18" s="34"/>
      <c r="X18" s="152"/>
      <c r="Y18" s="152"/>
      <c r="Z18" s="152"/>
      <c r="AA18" s="152"/>
      <c r="AB18" s="152"/>
      <c r="AC18" s="36" t="s">
        <v>26</v>
      </c>
      <c r="AD18" s="3">
        <v>74</v>
      </c>
      <c r="AE18" s="50">
        <v>312.3</v>
      </c>
      <c r="AF18" s="3">
        <v>147</v>
      </c>
      <c r="AG18" s="50">
        <v>243.2</v>
      </c>
      <c r="AJ18" s="6"/>
      <c r="AK18" s="6"/>
      <c r="AL18" s="6"/>
      <c r="AM18" s="163"/>
      <c r="AN18" s="163"/>
      <c r="AO18" s="163"/>
      <c r="AP18" s="6"/>
      <c r="AQ18" s="6"/>
      <c r="AR18" s="6"/>
      <c r="AS18" s="6"/>
    </row>
    <row r="19" spans="1:45" x14ac:dyDescent="0.3">
      <c r="A19" s="53" t="s">
        <v>34</v>
      </c>
      <c r="B19" s="53"/>
      <c r="C19" s="51"/>
      <c r="D19" s="16"/>
      <c r="E19" s="16">
        <v>1464</v>
      </c>
      <c r="F19" s="16">
        <v>424</v>
      </c>
      <c r="G19" s="16">
        <v>1552</v>
      </c>
      <c r="H19" s="16">
        <v>342</v>
      </c>
      <c r="I19" s="64"/>
      <c r="J19" s="16"/>
      <c r="K19" s="16">
        <v>404</v>
      </c>
      <c r="L19" s="16"/>
      <c r="M19" s="16">
        <v>337</v>
      </c>
      <c r="N19" s="16"/>
      <c r="O19" s="27">
        <v>632</v>
      </c>
      <c r="P19" s="16">
        <v>335</v>
      </c>
      <c r="Q19" s="27">
        <v>680</v>
      </c>
      <c r="R19" s="16">
        <v>263</v>
      </c>
      <c r="S19" s="16"/>
      <c r="T19" s="16">
        <v>862</v>
      </c>
      <c r="U19" s="16">
        <v>439</v>
      </c>
      <c r="V19" s="16">
        <v>925</v>
      </c>
      <c r="W19" s="51">
        <v>346</v>
      </c>
      <c r="X19" s="16"/>
      <c r="Y19" s="16">
        <v>792</v>
      </c>
      <c r="Z19" s="16">
        <v>364</v>
      </c>
      <c r="AA19" s="16">
        <v>1005</v>
      </c>
      <c r="AB19" s="16">
        <v>305</v>
      </c>
      <c r="AC19" s="16"/>
      <c r="AD19" s="16">
        <f>SUM(AD8:AD18)</f>
        <v>907</v>
      </c>
      <c r="AE19" s="52">
        <f>(AD8*AE8+AD9*AE9+AD10*AE10+AD11*AE11+AD12*AE12+AD13*AE13+AD14*AE14+AD15*AE15+AD16*AE16+AD17*AE17+AD18*AE18)/SUM(AD8:AD18)</f>
        <v>349.32657111356127</v>
      </c>
      <c r="AF19" s="16">
        <f>SUM(AF8:AF18)</f>
        <v>1806</v>
      </c>
      <c r="AG19" s="52">
        <f>(AF8*AG8+AF9*AG9+AF10*AG10+AF11*AG11+AF12*AG12+AF13*AG13+AF14*AG14+AF15*AG15+AF16*AG16+AF17*AG17+AF18*AG18)/SUM(AF8:AF18)</f>
        <v>277.04086378737543</v>
      </c>
      <c r="AH19" s="64"/>
      <c r="AI19" s="16"/>
      <c r="AJ19" s="52">
        <v>345.7</v>
      </c>
      <c r="AK19" s="52"/>
      <c r="AL19" s="52">
        <v>295.39999999999998</v>
      </c>
      <c r="AM19" s="63"/>
      <c r="AN19" s="63">
        <v>1044</v>
      </c>
      <c r="AO19" s="63">
        <v>302</v>
      </c>
      <c r="AP19" s="52">
        <v>1469</v>
      </c>
      <c r="AQ19" s="52">
        <v>241.3</v>
      </c>
      <c r="AR19" s="52" t="s">
        <v>213</v>
      </c>
      <c r="AS19" s="52">
        <v>266.5</v>
      </c>
    </row>
    <row r="20" spans="1:45" s="12" customFormat="1" x14ac:dyDescent="0.3">
      <c r="F20" s="43"/>
      <c r="H20" s="43"/>
      <c r="M20" s="8"/>
      <c r="P20" s="43"/>
      <c r="Q20" s="43"/>
      <c r="R20" s="43"/>
      <c r="U20" s="43"/>
      <c r="W20" s="43"/>
      <c r="Z20" s="43"/>
      <c r="AB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</row>
    <row r="21" spans="1:45" x14ac:dyDescent="0.3">
      <c r="A21" s="68" t="s">
        <v>133</v>
      </c>
      <c r="B21" s="3"/>
      <c r="C21" s="3"/>
      <c r="D21" s="152" t="s">
        <v>1</v>
      </c>
      <c r="E21" s="152"/>
      <c r="F21" s="152"/>
      <c r="G21" s="152"/>
      <c r="H21" s="152"/>
      <c r="I21" s="152" t="s">
        <v>2</v>
      </c>
      <c r="J21" s="152"/>
      <c r="K21" s="152"/>
      <c r="L21" s="152"/>
      <c r="M21" s="152"/>
      <c r="N21" s="152" t="s">
        <v>3</v>
      </c>
      <c r="O21" s="152"/>
      <c r="P21" s="152"/>
      <c r="Q21" s="152"/>
      <c r="R21" s="152"/>
      <c r="S21" s="152" t="s">
        <v>4</v>
      </c>
      <c r="T21" s="152"/>
      <c r="U21" s="152"/>
      <c r="V21" s="152"/>
      <c r="W21" s="152"/>
      <c r="X21" s="152" t="s">
        <v>5</v>
      </c>
      <c r="Y21" s="152"/>
      <c r="Z21" s="152"/>
      <c r="AA21" s="152"/>
      <c r="AB21" s="152"/>
      <c r="AC21" s="152" t="s">
        <v>6</v>
      </c>
      <c r="AD21" s="152"/>
      <c r="AE21" s="152"/>
      <c r="AF21" s="152"/>
      <c r="AG21" s="152"/>
      <c r="AH21" s="152" t="s">
        <v>7</v>
      </c>
      <c r="AI21" s="152"/>
      <c r="AJ21" s="152"/>
      <c r="AK21" s="152"/>
      <c r="AL21" s="152"/>
      <c r="AM21" s="163" t="s">
        <v>8</v>
      </c>
      <c r="AN21" s="163"/>
      <c r="AO21" s="163"/>
      <c r="AP21" s="163"/>
      <c r="AQ21" s="163"/>
      <c r="AR21" s="43"/>
      <c r="AS21" s="43"/>
    </row>
    <row r="22" spans="1:45" x14ac:dyDescent="0.3">
      <c r="A22" s="3"/>
      <c r="B22" s="3"/>
      <c r="C22" s="3"/>
      <c r="D22" s="3" t="s">
        <v>37</v>
      </c>
      <c r="E22" s="3" t="s">
        <v>11</v>
      </c>
      <c r="F22" s="3" t="s">
        <v>27</v>
      </c>
      <c r="G22" s="3" t="s">
        <v>11</v>
      </c>
      <c r="H22" s="3" t="s">
        <v>28</v>
      </c>
      <c r="I22" s="3" t="s">
        <v>37</v>
      </c>
      <c r="J22" s="3" t="s">
        <v>11</v>
      </c>
      <c r="K22" s="3" t="s">
        <v>27</v>
      </c>
      <c r="L22" s="3" t="s">
        <v>11</v>
      </c>
      <c r="M22" s="3" t="s">
        <v>28</v>
      </c>
      <c r="N22" s="3" t="s">
        <v>37</v>
      </c>
      <c r="O22" s="3" t="s">
        <v>11</v>
      </c>
      <c r="P22" s="3" t="s">
        <v>27</v>
      </c>
      <c r="Q22" s="3" t="s">
        <v>11</v>
      </c>
      <c r="R22" s="3" t="s">
        <v>28</v>
      </c>
      <c r="S22" s="3" t="s">
        <v>37</v>
      </c>
      <c r="T22" s="3" t="s">
        <v>11</v>
      </c>
      <c r="U22" s="3" t="s">
        <v>27</v>
      </c>
      <c r="V22" s="3" t="s">
        <v>11</v>
      </c>
      <c r="W22" s="3" t="s">
        <v>28</v>
      </c>
      <c r="X22" s="3" t="s">
        <v>37</v>
      </c>
      <c r="Y22" s="3" t="s">
        <v>11</v>
      </c>
      <c r="Z22" s="3" t="s">
        <v>27</v>
      </c>
      <c r="AA22" s="3" t="s">
        <v>11</v>
      </c>
      <c r="AB22" s="3" t="s">
        <v>28</v>
      </c>
      <c r="AC22" s="55" t="s">
        <v>37</v>
      </c>
      <c r="AD22" s="55" t="s">
        <v>11</v>
      </c>
      <c r="AE22" s="55" t="s">
        <v>27</v>
      </c>
      <c r="AF22" s="55" t="s">
        <v>11</v>
      </c>
      <c r="AG22" s="55" t="s">
        <v>28</v>
      </c>
      <c r="AH22" s="3" t="s">
        <v>37</v>
      </c>
      <c r="AI22" s="3" t="s">
        <v>11</v>
      </c>
      <c r="AJ22" s="3" t="s">
        <v>27</v>
      </c>
      <c r="AK22" s="3" t="s">
        <v>11</v>
      </c>
      <c r="AL22" s="3" t="s">
        <v>28</v>
      </c>
      <c r="AM22" s="55" t="s">
        <v>37</v>
      </c>
      <c r="AN22" s="55" t="s">
        <v>11</v>
      </c>
      <c r="AO22" s="55" t="s">
        <v>27</v>
      </c>
      <c r="AP22" s="55" t="s">
        <v>11</v>
      </c>
      <c r="AQ22" s="3" t="s">
        <v>28</v>
      </c>
    </row>
    <row r="23" spans="1:45" x14ac:dyDescent="0.3">
      <c r="I23" s="102" t="s">
        <v>311</v>
      </c>
      <c r="J23" s="103">
        <v>239</v>
      </c>
      <c r="K23" s="103">
        <v>41</v>
      </c>
      <c r="L23" s="103">
        <v>228</v>
      </c>
      <c r="M23" s="103">
        <v>41</v>
      </c>
      <c r="AC23" s="36" t="s">
        <v>12</v>
      </c>
      <c r="AD23" s="3">
        <v>277</v>
      </c>
      <c r="AE23" s="37">
        <f>AE3/Energy!AC3</f>
        <v>36.237458193979926</v>
      </c>
      <c r="AF23" s="3">
        <v>302</v>
      </c>
      <c r="AG23" s="37">
        <f>AG3/Energy!AE3</f>
        <v>36.314739616727223</v>
      </c>
      <c r="AM23" s="3"/>
      <c r="AN23" s="3" t="s">
        <v>212</v>
      </c>
      <c r="AO23" s="3" t="s">
        <v>211</v>
      </c>
      <c r="AP23" s="3" t="s">
        <v>217</v>
      </c>
    </row>
    <row r="24" spans="1:45" x14ac:dyDescent="0.3">
      <c r="I24" s="104" t="s">
        <v>312</v>
      </c>
      <c r="J24" s="105">
        <v>184</v>
      </c>
      <c r="K24" s="105">
        <v>40</v>
      </c>
      <c r="L24" s="105">
        <v>164</v>
      </c>
      <c r="M24" s="105">
        <v>40</v>
      </c>
      <c r="AC24" s="36" t="s">
        <v>13</v>
      </c>
      <c r="AD24" s="3">
        <v>168</v>
      </c>
      <c r="AE24" s="37">
        <f>AE4/Energy!AC4</f>
        <v>34.608688822859534</v>
      </c>
      <c r="AF24" s="3">
        <v>179</v>
      </c>
      <c r="AG24" s="37">
        <f>AG4/Energy!AE4</f>
        <v>33.864305031353084</v>
      </c>
      <c r="AM24" s="39" t="s">
        <v>214</v>
      </c>
      <c r="AN24" s="3">
        <v>1503</v>
      </c>
      <c r="AO24" s="37">
        <f>AO4/Energy!AM4</f>
        <v>31.970504490034315</v>
      </c>
      <c r="AP24" s="162">
        <f>AP4/Energy!AN4</f>
        <v>30.953006038330269</v>
      </c>
      <c r="AQ24" s="5"/>
    </row>
    <row r="25" spans="1:45" x14ac:dyDescent="0.3">
      <c r="AC25" s="36" t="s">
        <v>14</v>
      </c>
      <c r="AD25" s="3">
        <v>93</v>
      </c>
      <c r="AE25" s="37">
        <f>AE5/Energy!AC5</f>
        <v>33.74579529072561</v>
      </c>
      <c r="AF25" s="3">
        <v>89</v>
      </c>
      <c r="AG25" s="37">
        <f>AG5/Energy!AE5</f>
        <v>32.786885245901644</v>
      </c>
      <c r="AM25" s="40" t="s">
        <v>215</v>
      </c>
      <c r="AN25" s="3">
        <v>1620</v>
      </c>
      <c r="AO25" s="37">
        <f>AO5/Energy!AM5</f>
        <v>32.457122036280353</v>
      </c>
      <c r="AP25" s="162"/>
      <c r="AQ25" s="5"/>
    </row>
    <row r="26" spans="1:45" x14ac:dyDescent="0.3">
      <c r="AC26" s="36" t="s">
        <v>15</v>
      </c>
      <c r="AD26" s="3">
        <v>80</v>
      </c>
      <c r="AE26" s="37">
        <f>AE6/Energy!AC6</f>
        <v>35.137529485852127</v>
      </c>
      <c r="AF26" s="3">
        <v>117</v>
      </c>
      <c r="AG26" s="37">
        <f>AG6/Energy!AE6</f>
        <v>35.554131966688018</v>
      </c>
      <c r="AM26" s="3" t="s">
        <v>216</v>
      </c>
      <c r="AN26" s="3">
        <v>1500</v>
      </c>
      <c r="AO26" s="37">
        <f>AO6/Energy!AM6</f>
        <v>28.613682818323912</v>
      </c>
      <c r="AP26" s="162"/>
      <c r="AQ26" s="12"/>
      <c r="AR26" s="8"/>
    </row>
    <row r="27" spans="1:45" x14ac:dyDescent="0.3">
      <c r="AC27" s="36"/>
      <c r="AD27" s="3"/>
      <c r="AE27" s="37"/>
      <c r="AF27" s="3"/>
      <c r="AG27" s="37"/>
      <c r="AM27" s="3"/>
      <c r="AN27" s="3" t="s">
        <v>212</v>
      </c>
      <c r="AO27" s="3" t="s">
        <v>211</v>
      </c>
      <c r="AP27" s="3"/>
    </row>
    <row r="28" spans="1:45" x14ac:dyDescent="0.3">
      <c r="I28" s="3" t="s">
        <v>16</v>
      </c>
      <c r="J28" s="3">
        <v>47</v>
      </c>
      <c r="K28" s="3">
        <v>41</v>
      </c>
      <c r="L28" s="3">
        <v>52</v>
      </c>
      <c r="M28" s="3">
        <v>45</v>
      </c>
      <c r="N28" s="152" t="s">
        <v>191</v>
      </c>
      <c r="O28" s="152">
        <v>131</v>
      </c>
      <c r="P28" s="163">
        <f>P8/Energy!N8</f>
        <v>32.296001447439842</v>
      </c>
      <c r="Q28" s="152">
        <v>119</v>
      </c>
      <c r="R28" s="163">
        <f>R8/Energy!P8</f>
        <v>33.819461905959265</v>
      </c>
      <c r="S28" s="152" t="s">
        <v>200</v>
      </c>
      <c r="T28" s="152">
        <v>138</v>
      </c>
      <c r="U28" s="163">
        <f>U8/Energy!S8</f>
        <v>36.71875</v>
      </c>
      <c r="V28" s="152">
        <v>143</v>
      </c>
      <c r="W28" s="163">
        <f>W8/Energy!U8</f>
        <v>39.753086419753089</v>
      </c>
      <c r="X28" s="152" t="s">
        <v>191</v>
      </c>
      <c r="Y28" s="152">
        <v>132</v>
      </c>
      <c r="Z28" s="152">
        <v>36.200000000000003</v>
      </c>
      <c r="AA28" s="152">
        <v>202</v>
      </c>
      <c r="AB28" s="152">
        <v>38</v>
      </c>
      <c r="AC28" s="36" t="s">
        <v>16</v>
      </c>
      <c r="AD28" s="3">
        <v>135</v>
      </c>
      <c r="AE28" s="37">
        <f>AE8/Energy!AC8</f>
        <v>37.961657593875088</v>
      </c>
      <c r="AF28" s="3">
        <v>192</v>
      </c>
      <c r="AG28" s="37">
        <f>AG8/Energy!AE8</f>
        <v>38.430331194217011</v>
      </c>
      <c r="AH28" s="152" t="s">
        <v>207</v>
      </c>
      <c r="AI28" s="159">
        <v>164</v>
      </c>
      <c r="AJ28" s="167">
        <f>AJ8/Energy!AH8</f>
        <v>31.168250158771908</v>
      </c>
      <c r="AK28" s="159">
        <v>160</v>
      </c>
      <c r="AL28" s="167">
        <f>AL8/Energy!AJ8</f>
        <v>37.029618913688054</v>
      </c>
      <c r="AM28" s="152" t="s">
        <v>207</v>
      </c>
      <c r="AN28" s="152">
        <v>772</v>
      </c>
      <c r="AO28" s="162">
        <f>AO8/Energy!AM8</f>
        <v>34.459792797237291</v>
      </c>
    </row>
    <row r="29" spans="1:45" x14ac:dyDescent="0.3">
      <c r="I29" s="152" t="s">
        <v>181</v>
      </c>
      <c r="J29" s="152">
        <v>221</v>
      </c>
      <c r="K29" s="152">
        <v>44</v>
      </c>
      <c r="L29" s="152">
        <v>259</v>
      </c>
      <c r="M29" s="152">
        <v>46</v>
      </c>
      <c r="N29" s="152"/>
      <c r="O29" s="152"/>
      <c r="P29" s="163"/>
      <c r="Q29" s="152"/>
      <c r="R29" s="163"/>
      <c r="S29" s="152"/>
      <c r="T29" s="152"/>
      <c r="U29" s="163"/>
      <c r="V29" s="152"/>
      <c r="W29" s="163"/>
      <c r="X29" s="152"/>
      <c r="Y29" s="152"/>
      <c r="Z29" s="152"/>
      <c r="AA29" s="152"/>
      <c r="AB29" s="152"/>
      <c r="AC29" s="36" t="s">
        <v>17</v>
      </c>
      <c r="AD29" s="3">
        <v>77</v>
      </c>
      <c r="AE29" s="37">
        <f>AE9/Energy!AC9</f>
        <v>37.21209314076382</v>
      </c>
      <c r="AF29" s="3">
        <v>137</v>
      </c>
      <c r="AG29" s="37">
        <f>AG9/Energy!AE9</f>
        <v>39.274127607944507</v>
      </c>
      <c r="AH29" s="152"/>
      <c r="AI29" s="159"/>
      <c r="AJ29" s="167"/>
      <c r="AK29" s="159"/>
      <c r="AL29" s="167"/>
      <c r="AM29" s="152"/>
      <c r="AN29" s="152"/>
      <c r="AO29" s="162"/>
    </row>
    <row r="30" spans="1:45" x14ac:dyDescent="0.3">
      <c r="I30" s="152"/>
      <c r="J30" s="152"/>
      <c r="K30" s="152"/>
      <c r="L30" s="152"/>
      <c r="M30" s="152"/>
      <c r="N30" s="152" t="s">
        <v>248</v>
      </c>
      <c r="O30" s="152">
        <v>350</v>
      </c>
      <c r="P30" s="163">
        <f>P10/Energy!N10</f>
        <v>33.866322375608299</v>
      </c>
      <c r="Q30" s="152">
        <v>394</v>
      </c>
      <c r="R30" s="163">
        <f>R10/Energy!P10</f>
        <v>36.141376561254319</v>
      </c>
      <c r="S30" s="152" t="s">
        <v>201</v>
      </c>
      <c r="T30" s="152">
        <v>136</v>
      </c>
      <c r="U30" s="163">
        <f>U10/Energy!S10</f>
        <v>39.652173913043477</v>
      </c>
      <c r="V30" s="152">
        <v>169</v>
      </c>
      <c r="W30" s="163">
        <f>W10/Energy!U10</f>
        <v>42.261904761904759</v>
      </c>
      <c r="X30" s="152" t="s">
        <v>192</v>
      </c>
      <c r="Y30" s="152">
        <v>183</v>
      </c>
      <c r="Z30" s="152">
        <v>39.1</v>
      </c>
      <c r="AA30" s="152">
        <v>247</v>
      </c>
      <c r="AB30" s="152">
        <v>41.4</v>
      </c>
      <c r="AC30" s="36" t="s">
        <v>18</v>
      </c>
      <c r="AD30" s="3">
        <v>85</v>
      </c>
      <c r="AE30" s="37">
        <f>AE10/Energy!AC10</f>
        <v>39.148678964559288</v>
      </c>
      <c r="AF30" s="3">
        <v>158</v>
      </c>
      <c r="AG30" s="37">
        <f>AG10/Energy!AE10</f>
        <v>41.105415280580246</v>
      </c>
      <c r="AH30" s="152"/>
      <c r="AI30" s="159"/>
      <c r="AJ30" s="167"/>
      <c r="AK30" s="159"/>
      <c r="AL30" s="167"/>
      <c r="AM30" s="152"/>
      <c r="AN30" s="152"/>
      <c r="AO30" s="162"/>
    </row>
    <row r="31" spans="1:45" x14ac:dyDescent="0.3">
      <c r="I31" s="152"/>
      <c r="J31" s="152"/>
      <c r="K31" s="152"/>
      <c r="L31" s="152"/>
      <c r="M31" s="152"/>
      <c r="N31" s="152"/>
      <c r="O31" s="152"/>
      <c r="P31" s="163"/>
      <c r="Q31" s="152"/>
      <c r="R31" s="163"/>
      <c r="S31" s="152"/>
      <c r="T31" s="152"/>
      <c r="U31" s="163"/>
      <c r="V31" s="152"/>
      <c r="W31" s="163"/>
      <c r="X31" s="152"/>
      <c r="Y31" s="152"/>
      <c r="Z31" s="152"/>
      <c r="AA31" s="152"/>
      <c r="AB31" s="152"/>
      <c r="AC31" s="36" t="s">
        <v>19</v>
      </c>
      <c r="AD31" s="3">
        <v>84</v>
      </c>
      <c r="AE31" s="37">
        <f>AE11/Energy!AC11</f>
        <v>39.883104869228831</v>
      </c>
      <c r="AF31" s="3">
        <v>160</v>
      </c>
      <c r="AG31" s="37">
        <f>AG11/Energy!AE11</f>
        <v>42.800316012695951</v>
      </c>
      <c r="AH31" s="152" t="s">
        <v>208</v>
      </c>
      <c r="AI31" s="159">
        <v>157</v>
      </c>
      <c r="AJ31" s="167">
        <f>AJ11/Energy!AH11</f>
        <v>34.653305252264737</v>
      </c>
      <c r="AK31" s="159">
        <v>181</v>
      </c>
      <c r="AL31" s="167">
        <f>AL11/Energy!AJ11</f>
        <v>40.756138946987043</v>
      </c>
      <c r="AM31" s="158" t="s">
        <v>208</v>
      </c>
      <c r="AN31" s="152">
        <v>692</v>
      </c>
      <c r="AO31" s="162">
        <f>AO11/Energy!AM11</f>
        <v>34.895699201648213</v>
      </c>
    </row>
    <row r="32" spans="1:45" x14ac:dyDescent="0.3">
      <c r="I32" s="152"/>
      <c r="J32" s="152"/>
      <c r="K32" s="152"/>
      <c r="L32" s="152"/>
      <c r="M32" s="152"/>
      <c r="N32" s="152"/>
      <c r="O32" s="152"/>
      <c r="P32" s="163"/>
      <c r="Q32" s="152"/>
      <c r="R32" s="163"/>
      <c r="S32" s="152" t="s">
        <v>202</v>
      </c>
      <c r="T32" s="152">
        <v>179</v>
      </c>
      <c r="U32" s="163">
        <f>U12/Energy!S12</f>
        <v>40.566037735849058</v>
      </c>
      <c r="V32" s="152">
        <v>256</v>
      </c>
      <c r="W32" s="163">
        <f>W12/Energy!U12</f>
        <v>44.444444444444443</v>
      </c>
      <c r="X32" s="152"/>
      <c r="Y32" s="152"/>
      <c r="Z32" s="152"/>
      <c r="AA32" s="152"/>
      <c r="AB32" s="152"/>
      <c r="AC32" s="36" t="s">
        <v>20</v>
      </c>
      <c r="AD32" s="3">
        <v>69</v>
      </c>
      <c r="AE32" s="37">
        <f>AE12/Energy!AC12</f>
        <v>41.174175483693283</v>
      </c>
      <c r="AF32" s="3">
        <v>167</v>
      </c>
      <c r="AG32" s="37">
        <f>AG12/Energy!AE12</f>
        <v>44.630535691883075</v>
      </c>
      <c r="AH32" s="152"/>
      <c r="AI32" s="159"/>
      <c r="AJ32" s="167"/>
      <c r="AK32" s="159"/>
      <c r="AL32" s="167"/>
      <c r="AM32" s="158"/>
      <c r="AN32" s="152"/>
      <c r="AO32" s="162"/>
    </row>
    <row r="33" spans="1:45" x14ac:dyDescent="0.3">
      <c r="I33" s="152" t="s">
        <v>182</v>
      </c>
      <c r="J33" s="152">
        <v>308</v>
      </c>
      <c r="K33" s="152">
        <v>46</v>
      </c>
      <c r="L33" s="152">
        <v>317</v>
      </c>
      <c r="M33" s="152">
        <v>48</v>
      </c>
      <c r="N33" s="152"/>
      <c r="O33" s="152"/>
      <c r="P33" s="163"/>
      <c r="Q33" s="152"/>
      <c r="R33" s="163"/>
      <c r="S33" s="152"/>
      <c r="T33" s="152"/>
      <c r="U33" s="163"/>
      <c r="V33" s="152"/>
      <c r="W33" s="163"/>
      <c r="X33" s="152" t="s">
        <v>182</v>
      </c>
      <c r="Y33" s="152">
        <v>308</v>
      </c>
      <c r="Z33" s="152">
        <v>40.6</v>
      </c>
      <c r="AA33" s="152">
        <v>358</v>
      </c>
      <c r="AB33" s="152">
        <v>43.9</v>
      </c>
      <c r="AC33" s="36" t="s">
        <v>21</v>
      </c>
      <c r="AD33" s="3">
        <v>67</v>
      </c>
      <c r="AE33" s="37">
        <f>AE13/Energy!AC13</f>
        <v>43.458138566205399</v>
      </c>
      <c r="AF33" s="3">
        <v>168</v>
      </c>
      <c r="AG33" s="37">
        <f>AG13/Energy!AE13</f>
        <v>43.686974451496503</v>
      </c>
      <c r="AH33" s="152"/>
      <c r="AI33" s="159"/>
      <c r="AJ33" s="167"/>
      <c r="AK33" s="159"/>
      <c r="AL33" s="167"/>
      <c r="AM33" s="158"/>
      <c r="AN33" s="152"/>
      <c r="AO33" s="162"/>
    </row>
    <row r="34" spans="1:45" x14ac:dyDescent="0.3">
      <c r="I34" s="152"/>
      <c r="J34" s="152"/>
      <c r="K34" s="152"/>
      <c r="L34" s="152"/>
      <c r="M34" s="152"/>
      <c r="N34" s="152"/>
      <c r="O34" s="152"/>
      <c r="P34" s="163"/>
      <c r="Q34" s="152"/>
      <c r="R34" s="163"/>
      <c r="S34" s="152" t="s">
        <v>203</v>
      </c>
      <c r="T34" s="152">
        <v>192</v>
      </c>
      <c r="U34" s="163">
        <f>U14/Energy!S14</f>
        <v>41.92307692307692</v>
      </c>
      <c r="V34" s="152">
        <v>193</v>
      </c>
      <c r="W34" s="163">
        <f>W14/Energy!U14</f>
        <v>44.430379746835442</v>
      </c>
      <c r="X34" s="152"/>
      <c r="Y34" s="152"/>
      <c r="Z34" s="152"/>
      <c r="AA34" s="152"/>
      <c r="AB34" s="152"/>
      <c r="AC34" s="36" t="s">
        <v>22</v>
      </c>
      <c r="AD34" s="3">
        <v>73</v>
      </c>
      <c r="AE34" s="37">
        <f>AE14/Energy!AC14</f>
        <v>41.572235564726178</v>
      </c>
      <c r="AF34" s="3">
        <v>136</v>
      </c>
      <c r="AG34" s="37">
        <f>AG14/Energy!AE14</f>
        <v>44.133339704078878</v>
      </c>
      <c r="AH34" s="158" t="s">
        <v>209</v>
      </c>
      <c r="AI34" s="159">
        <v>149</v>
      </c>
      <c r="AJ34" s="167">
        <f>AJ14/Energy!AH14</f>
        <v>37.26886975062434</v>
      </c>
      <c r="AK34" s="159">
        <v>200</v>
      </c>
      <c r="AL34" s="167">
        <f>AL14/Energy!AJ14</f>
        <v>41.280635294771578</v>
      </c>
      <c r="AM34" s="152" t="s">
        <v>209</v>
      </c>
      <c r="AN34" s="152">
        <v>749</v>
      </c>
      <c r="AO34" s="162">
        <f>AO14/Energy!AM14</f>
        <v>35.365027766490591</v>
      </c>
    </row>
    <row r="35" spans="1:45" x14ac:dyDescent="0.3">
      <c r="I35" s="152"/>
      <c r="J35" s="152"/>
      <c r="K35" s="152"/>
      <c r="L35" s="152"/>
      <c r="M35" s="152"/>
      <c r="N35" s="152"/>
      <c r="O35" s="152"/>
      <c r="P35" s="163"/>
      <c r="Q35" s="152"/>
      <c r="R35" s="163"/>
      <c r="S35" s="152"/>
      <c r="T35" s="152"/>
      <c r="U35" s="163"/>
      <c r="V35" s="152"/>
      <c r="W35" s="163"/>
      <c r="X35" s="152"/>
      <c r="Y35" s="152"/>
      <c r="Z35" s="152"/>
      <c r="AA35" s="152"/>
      <c r="AB35" s="152"/>
      <c r="AC35" s="36" t="s">
        <v>23</v>
      </c>
      <c r="AD35" s="3">
        <v>75</v>
      </c>
      <c r="AE35" s="37">
        <f>AE15/Energy!AC15</f>
        <v>40.288979313369552</v>
      </c>
      <c r="AF35" s="3">
        <v>160</v>
      </c>
      <c r="AG35" s="37">
        <f>AG15/Energy!AE15</f>
        <v>43.423988515969981</v>
      </c>
      <c r="AH35" s="158"/>
      <c r="AI35" s="159"/>
      <c r="AJ35" s="167"/>
      <c r="AK35" s="159"/>
      <c r="AL35" s="167"/>
      <c r="AM35" s="152"/>
      <c r="AN35" s="152"/>
      <c r="AO35" s="162"/>
    </row>
    <row r="36" spans="1:45" x14ac:dyDescent="0.3">
      <c r="I36" s="152"/>
      <c r="J36" s="152"/>
      <c r="K36" s="152"/>
      <c r="L36" s="152"/>
      <c r="M36" s="152"/>
      <c r="N36" s="152" t="s">
        <v>249</v>
      </c>
      <c r="O36" s="152">
        <v>151</v>
      </c>
      <c r="P36" s="163">
        <f>P16/Energy!N16</f>
        <v>35.005164696430626</v>
      </c>
      <c r="Q36" s="152">
        <v>167</v>
      </c>
      <c r="R36" s="163">
        <f>R16/Energy!P16</f>
        <v>35.290628706998817</v>
      </c>
      <c r="S36" s="152" t="s">
        <v>204</v>
      </c>
      <c r="T36" s="152">
        <v>217</v>
      </c>
      <c r="U36" s="163">
        <f>U16/Energy!S16</f>
        <v>42.323232323232318</v>
      </c>
      <c r="V36" s="152">
        <v>164</v>
      </c>
      <c r="W36" s="163">
        <f>W16/Energy!U16</f>
        <v>44.45945945945946</v>
      </c>
      <c r="X36" s="152"/>
      <c r="Y36" s="152"/>
      <c r="Z36" s="152"/>
      <c r="AA36" s="152"/>
      <c r="AB36" s="152"/>
      <c r="AC36" s="36" t="s">
        <v>24</v>
      </c>
      <c r="AD36" s="3">
        <v>85</v>
      </c>
      <c r="AE36" s="37">
        <f>AE16/Energy!AC16</f>
        <v>41.348419974581397</v>
      </c>
      <c r="AF36" s="3">
        <v>187</v>
      </c>
      <c r="AG36" s="37">
        <f>AG16/Energy!AE16</f>
        <v>42.829268292682919</v>
      </c>
      <c r="AH36" s="158"/>
      <c r="AI36" s="159"/>
      <c r="AJ36" s="167"/>
      <c r="AK36" s="159"/>
      <c r="AL36" s="167"/>
      <c r="AM36" s="152"/>
      <c r="AN36" s="152"/>
      <c r="AO36" s="162"/>
    </row>
    <row r="37" spans="1:45" x14ac:dyDescent="0.3">
      <c r="I37" s="152" t="s">
        <v>183</v>
      </c>
      <c r="J37" s="152">
        <v>204</v>
      </c>
      <c r="K37" s="152">
        <v>47</v>
      </c>
      <c r="L37" s="152">
        <v>247</v>
      </c>
      <c r="M37" s="152">
        <v>49</v>
      </c>
      <c r="N37" s="152"/>
      <c r="O37" s="152"/>
      <c r="P37" s="163"/>
      <c r="Q37" s="152"/>
      <c r="R37" s="163"/>
      <c r="S37" s="152"/>
      <c r="T37" s="152"/>
      <c r="U37" s="163"/>
      <c r="V37" s="152"/>
      <c r="W37" s="163"/>
      <c r="X37" s="152" t="s">
        <v>193</v>
      </c>
      <c r="Y37" s="152">
        <v>169</v>
      </c>
      <c r="Z37" s="152">
        <v>40.1</v>
      </c>
      <c r="AA37" s="152">
        <v>198</v>
      </c>
      <c r="AB37" s="152">
        <v>43</v>
      </c>
      <c r="AC37" s="36" t="s">
        <v>25</v>
      </c>
      <c r="AD37" s="3">
        <v>83</v>
      </c>
      <c r="AE37" s="37">
        <f>AE17/Energy!AC17</f>
        <v>40.33520700187367</v>
      </c>
      <c r="AF37" s="3">
        <v>194</v>
      </c>
      <c r="AG37" s="37">
        <f>AG17/Energy!AE17</f>
        <v>42.765355132160693</v>
      </c>
      <c r="AM37" s="152" t="s">
        <v>210</v>
      </c>
      <c r="AN37" s="152">
        <v>300</v>
      </c>
      <c r="AO37" s="162">
        <f>AO17/Energy!AM17</f>
        <v>35.294117647058819</v>
      </c>
    </row>
    <row r="38" spans="1:45" x14ac:dyDescent="0.3">
      <c r="I38" s="152"/>
      <c r="J38" s="152"/>
      <c r="K38" s="152"/>
      <c r="L38" s="152"/>
      <c r="M38" s="152"/>
      <c r="N38" s="152"/>
      <c r="O38" s="152"/>
      <c r="P38" s="163"/>
      <c r="Q38" s="152"/>
      <c r="R38" s="163"/>
      <c r="S38" s="3"/>
      <c r="T38" s="3"/>
      <c r="U38" s="50"/>
      <c r="V38" s="3"/>
      <c r="W38" s="50"/>
      <c r="X38" s="152"/>
      <c r="Y38" s="152"/>
      <c r="Z38" s="152"/>
      <c r="AA38" s="152"/>
      <c r="AB38" s="152"/>
      <c r="AC38" s="36" t="s">
        <v>26</v>
      </c>
      <c r="AD38" s="3">
        <v>74</v>
      </c>
      <c r="AE38" s="37">
        <f>AE18/Energy!AC18</f>
        <v>41.264765730292538</v>
      </c>
      <c r="AF38" s="3">
        <v>147</v>
      </c>
      <c r="AG38" s="37">
        <f>AG18/Energy!AE18</f>
        <v>43.858541775621717</v>
      </c>
      <c r="AM38" s="152"/>
      <c r="AN38" s="152"/>
      <c r="AO38" s="162"/>
    </row>
    <row r="39" spans="1:45" x14ac:dyDescent="0.3">
      <c r="A39" s="53" t="s">
        <v>34</v>
      </c>
      <c r="B39" s="53"/>
      <c r="C39" s="16"/>
      <c r="D39" s="16"/>
      <c r="E39" s="16"/>
      <c r="F39" s="16"/>
      <c r="G39" s="16"/>
      <c r="H39" s="16"/>
      <c r="I39" s="56"/>
      <c r="J39" s="56"/>
      <c r="K39" s="56">
        <v>45</v>
      </c>
      <c r="L39" s="56"/>
      <c r="M39" s="56">
        <v>47</v>
      </c>
      <c r="N39" s="56"/>
      <c r="O39" s="59">
        <v>632</v>
      </c>
      <c r="P39" s="63">
        <f>P19/Energy!N19</f>
        <v>33.671725801588103</v>
      </c>
      <c r="Q39" s="59">
        <v>680</v>
      </c>
      <c r="R39" s="63">
        <f>R19/Energy!P19</f>
        <v>35.497368065865842</v>
      </c>
      <c r="S39" s="56"/>
      <c r="T39" s="56"/>
      <c r="U39" s="63"/>
      <c r="V39" s="56"/>
      <c r="W39" s="63"/>
      <c r="X39" s="56"/>
      <c r="Y39" s="56">
        <v>792</v>
      </c>
      <c r="Z39" s="56">
        <v>39.4</v>
      </c>
      <c r="AA39" s="56">
        <v>1005</v>
      </c>
      <c r="AB39" s="56">
        <v>41.9</v>
      </c>
      <c r="AC39" s="56"/>
      <c r="AD39" s="56">
        <f>SUM(AD28:AD38)</f>
        <v>907</v>
      </c>
      <c r="AE39" s="57">
        <f>(AD28*AE28+AD29*AE29+AD30*AE30+AD31*AE31+AD32*AE32+AD33*AE33+AD34*AE34+AD35*AE35+AD36*AE36+AD37*AE37+AD38*AE38)/SUM(AD28:AD38)</f>
        <v>40.124767417959887</v>
      </c>
      <c r="AF39" s="56">
        <f>SUM(AF28:AF38)</f>
        <v>1806</v>
      </c>
      <c r="AG39" s="57">
        <f>(AF28*AG28+AF29*AG29+AF30*AG30+AF31*AG31+AF32*AG32+AF33*AG33+AF34*AG34+AF35*AG35+AF36*AG36+AF37*AG37+AF38*AG38)/SUM(AF28:AF38)</f>
        <v>42.412694621281382</v>
      </c>
      <c r="AH39" s="16"/>
      <c r="AI39" s="16"/>
      <c r="AJ39" s="28"/>
      <c r="AK39" s="16"/>
      <c r="AL39" s="16"/>
      <c r="AM39" s="56"/>
      <c r="AN39" s="56">
        <v>1044</v>
      </c>
      <c r="AO39" s="57">
        <f>AO19/Energy!AM19</f>
        <v>32.955041466608471</v>
      </c>
      <c r="AP39" s="16">
        <v>1469</v>
      </c>
      <c r="AQ39" s="28">
        <f>AQ19/Energy!AO19</f>
        <v>36.907311104313244</v>
      </c>
      <c r="AR39" t="s">
        <v>213</v>
      </c>
      <c r="AS39" s="5"/>
    </row>
    <row r="40" spans="1:45" s="12" customFormat="1" x14ac:dyDescent="0.3">
      <c r="M40" s="8"/>
      <c r="P40" s="43"/>
      <c r="Q40" s="8"/>
      <c r="R40" s="43"/>
      <c r="U40" s="43"/>
      <c r="V40" s="43"/>
      <c r="W40" s="43"/>
      <c r="Z40" s="8"/>
      <c r="AB40" s="8"/>
      <c r="AJ40" s="8"/>
      <c r="AL40" s="8"/>
      <c r="AS40" s="8"/>
    </row>
    <row r="41" spans="1:45" x14ac:dyDescent="0.3">
      <c r="AR41" s="12"/>
      <c r="AS41" s="8"/>
    </row>
    <row r="42" spans="1:45" x14ac:dyDescent="0.3">
      <c r="A42" s="68" t="s">
        <v>134</v>
      </c>
      <c r="B42" s="3"/>
      <c r="C42" s="3"/>
      <c r="D42" s="152" t="s">
        <v>1</v>
      </c>
      <c r="E42" s="152"/>
      <c r="F42" s="152"/>
      <c r="G42" s="152"/>
      <c r="H42" s="152"/>
      <c r="I42" s="152" t="s">
        <v>2</v>
      </c>
      <c r="J42" s="152"/>
      <c r="K42" s="152"/>
      <c r="L42" s="152"/>
      <c r="M42" s="152"/>
      <c r="N42" s="152" t="s">
        <v>3</v>
      </c>
      <c r="O42" s="152"/>
      <c r="P42" s="152"/>
      <c r="Q42" s="152"/>
      <c r="R42" s="152"/>
      <c r="S42" s="152" t="s">
        <v>4</v>
      </c>
      <c r="T42" s="152"/>
      <c r="U42" s="152"/>
      <c r="V42" s="152"/>
      <c r="W42" s="152"/>
      <c r="X42" s="152" t="s">
        <v>5</v>
      </c>
      <c r="Y42" s="152"/>
      <c r="Z42" s="152"/>
      <c r="AA42" s="152"/>
      <c r="AB42" s="152"/>
      <c r="AC42" s="152" t="s">
        <v>6</v>
      </c>
      <c r="AD42" s="152"/>
      <c r="AE42" s="152"/>
      <c r="AF42" s="152"/>
      <c r="AG42" s="152"/>
      <c r="AH42" s="152" t="s">
        <v>7</v>
      </c>
      <c r="AI42" s="152"/>
      <c r="AJ42" s="152"/>
      <c r="AK42" s="152"/>
      <c r="AL42" s="152"/>
      <c r="AM42" s="152" t="s">
        <v>8</v>
      </c>
      <c r="AN42" s="152"/>
      <c r="AO42" s="152"/>
      <c r="AP42" s="152"/>
      <c r="AQ42" s="152"/>
    </row>
    <row r="43" spans="1:45" x14ac:dyDescent="0.3">
      <c r="A43" s="3"/>
      <c r="B43" s="3"/>
      <c r="C43" s="3"/>
      <c r="D43" s="3" t="s">
        <v>37</v>
      </c>
      <c r="E43" s="3" t="s">
        <v>11</v>
      </c>
      <c r="F43" s="3" t="s">
        <v>27</v>
      </c>
      <c r="G43" s="3" t="s">
        <v>11</v>
      </c>
      <c r="H43" s="3" t="s">
        <v>28</v>
      </c>
      <c r="I43" s="3" t="s">
        <v>37</v>
      </c>
      <c r="J43" s="3" t="s">
        <v>11</v>
      </c>
      <c r="K43" s="3" t="s">
        <v>27</v>
      </c>
      <c r="L43" s="3" t="s">
        <v>11</v>
      </c>
      <c r="M43" s="3" t="s">
        <v>28</v>
      </c>
      <c r="N43" s="3" t="s">
        <v>37</v>
      </c>
      <c r="O43" s="3" t="s">
        <v>11</v>
      </c>
      <c r="P43" s="3" t="s">
        <v>27</v>
      </c>
      <c r="Q43" s="3" t="s">
        <v>11</v>
      </c>
      <c r="R43" s="3" t="s">
        <v>28</v>
      </c>
      <c r="S43" s="3" t="s">
        <v>37</v>
      </c>
      <c r="T43" s="3" t="s">
        <v>11</v>
      </c>
      <c r="U43" s="3" t="s">
        <v>27</v>
      </c>
      <c r="V43" s="3" t="s">
        <v>11</v>
      </c>
      <c r="W43" s="3" t="s">
        <v>28</v>
      </c>
      <c r="X43" s="3" t="s">
        <v>37</v>
      </c>
      <c r="Y43" s="3" t="s">
        <v>11</v>
      </c>
      <c r="Z43" s="3" t="s">
        <v>27</v>
      </c>
      <c r="AA43" s="3" t="s">
        <v>11</v>
      </c>
      <c r="AB43" s="3" t="s">
        <v>28</v>
      </c>
      <c r="AC43" s="3" t="s">
        <v>37</v>
      </c>
      <c r="AD43" s="3" t="s">
        <v>11</v>
      </c>
      <c r="AE43" s="3" t="s">
        <v>27</v>
      </c>
      <c r="AF43" s="3" t="s">
        <v>11</v>
      </c>
      <c r="AG43" s="3" t="s">
        <v>28</v>
      </c>
      <c r="AH43" s="3" t="s">
        <v>37</v>
      </c>
      <c r="AI43" s="3" t="s">
        <v>11</v>
      </c>
      <c r="AJ43" s="3" t="s">
        <v>27</v>
      </c>
      <c r="AK43" s="3" t="s">
        <v>11</v>
      </c>
      <c r="AL43" s="3" t="s">
        <v>28</v>
      </c>
      <c r="AM43" s="55" t="s">
        <v>37</v>
      </c>
      <c r="AN43" s="55" t="s">
        <v>11</v>
      </c>
      <c r="AO43" s="55" t="s">
        <v>27</v>
      </c>
      <c r="AP43" s="55" t="s">
        <v>11</v>
      </c>
      <c r="AQ43" s="3" t="s">
        <v>28</v>
      </c>
    </row>
    <row r="44" spans="1:45" x14ac:dyDescent="0.3">
      <c r="AC44" s="36" t="s">
        <v>12</v>
      </c>
      <c r="AD44" s="3">
        <v>277</v>
      </c>
      <c r="AE44" s="50">
        <f>AE3/Energy!AC23*1000</f>
        <v>151.22121423586879</v>
      </c>
      <c r="AF44" s="3">
        <v>302</v>
      </c>
      <c r="AG44" s="50">
        <f>AG3/Energy!AE23*1000</f>
        <v>151.53091557669444</v>
      </c>
      <c r="AM44" s="3"/>
      <c r="AN44" s="3" t="s">
        <v>212</v>
      </c>
      <c r="AO44" s="3" t="s">
        <v>211</v>
      </c>
      <c r="AP44" s="3" t="s">
        <v>217</v>
      </c>
    </row>
    <row r="45" spans="1:45" x14ac:dyDescent="0.3">
      <c r="AC45" s="36" t="s">
        <v>13</v>
      </c>
      <c r="AD45" s="3">
        <v>168</v>
      </c>
      <c r="AE45" s="50">
        <f>AE4/Energy!AC24*1000</f>
        <v>144.45719280992188</v>
      </c>
      <c r="AF45" s="3">
        <v>179</v>
      </c>
      <c r="AG45" s="50">
        <f>AG4/Energy!AE24*1000</f>
        <v>141.33333333333334</v>
      </c>
      <c r="AM45" s="39" t="s">
        <v>214</v>
      </c>
      <c r="AN45" s="3">
        <v>1503</v>
      </c>
      <c r="AO45" s="50">
        <f>AO4/Energy!AM24*1000</f>
        <v>133.7671065493646</v>
      </c>
      <c r="AP45" s="163">
        <f>AP4/Energy!AN24*1000</f>
        <v>129.51062778052398</v>
      </c>
      <c r="AQ45" s="6"/>
      <c r="AR45" s="6"/>
    </row>
    <row r="46" spans="1:45" x14ac:dyDescent="0.3">
      <c r="AC46" s="36" t="s">
        <v>14</v>
      </c>
      <c r="AD46" s="3">
        <v>93</v>
      </c>
      <c r="AE46" s="50">
        <f>AE5/Energy!AC25*1000</f>
        <v>140.9362299934775</v>
      </c>
      <c r="AF46" s="3">
        <v>89</v>
      </c>
      <c r="AG46" s="50">
        <f>AG5/Energy!AE25*1000</f>
        <v>136.97945932446777</v>
      </c>
      <c r="AM46" s="40" t="s">
        <v>215</v>
      </c>
      <c r="AN46" s="3">
        <v>1620</v>
      </c>
      <c r="AO46" s="50">
        <f>AO5/Energy!AM25*1000</f>
        <v>135.79789840474763</v>
      </c>
      <c r="AP46" s="163"/>
      <c r="AQ46" s="6"/>
      <c r="AR46" s="6"/>
    </row>
    <row r="47" spans="1:45" x14ac:dyDescent="0.3">
      <c r="AC47" s="36" t="s">
        <v>15</v>
      </c>
      <c r="AD47" s="3">
        <v>80</v>
      </c>
      <c r="AE47" s="50">
        <f>AE6/Energy!AC26*1000</f>
        <v>146.83973415406572</v>
      </c>
      <c r="AF47" s="3">
        <v>117</v>
      </c>
      <c r="AG47" s="50">
        <f>AG6/Energy!AE26*1000</f>
        <v>148.62280030604435</v>
      </c>
      <c r="AM47" s="3" t="s">
        <v>216</v>
      </c>
      <c r="AN47" s="3">
        <v>1500</v>
      </c>
      <c r="AO47" s="50">
        <f>AO6/Energy!AM26*1000</f>
        <v>119.720293792132</v>
      </c>
      <c r="AP47" s="163"/>
      <c r="AQ47" s="43"/>
      <c r="AR47" s="43"/>
    </row>
    <row r="48" spans="1:45" x14ac:dyDescent="0.3">
      <c r="AC48" s="36"/>
      <c r="AD48" s="3"/>
      <c r="AE48" s="50"/>
      <c r="AF48" s="3"/>
      <c r="AG48" s="50"/>
      <c r="AM48" s="3"/>
      <c r="AN48" s="3" t="s">
        <v>212</v>
      </c>
      <c r="AO48" s="3" t="s">
        <v>211</v>
      </c>
    </row>
    <row r="49" spans="1:45" x14ac:dyDescent="0.3">
      <c r="I49" s="3" t="s">
        <v>16</v>
      </c>
      <c r="J49" s="3">
        <v>47</v>
      </c>
      <c r="K49" s="50">
        <f>K8/Energy!I28*1000</f>
        <v>162.5048021513638</v>
      </c>
      <c r="L49" s="3">
        <v>52</v>
      </c>
      <c r="M49" s="50">
        <f>M8/Energy!K28*1000</f>
        <v>181.7636472705459</v>
      </c>
      <c r="N49" s="152" t="s">
        <v>191</v>
      </c>
      <c r="O49" s="152">
        <v>131</v>
      </c>
      <c r="P49" s="163">
        <f>P8/Energy!N28*1000</f>
        <v>135.48387096774195</v>
      </c>
      <c r="Q49" s="152">
        <v>119</v>
      </c>
      <c r="R49" s="163">
        <f>R8/Energy!P28*1000</f>
        <v>141.95250659630608</v>
      </c>
      <c r="X49" s="152" t="s">
        <v>191</v>
      </c>
      <c r="Y49" s="152">
        <v>132</v>
      </c>
      <c r="Z49" s="163">
        <f>Z8/Energy!X28*1000</f>
        <v>149.15405164737311</v>
      </c>
      <c r="AA49" s="152">
        <v>202</v>
      </c>
      <c r="AB49" s="213">
        <f>AB8/Energy!Z28*1000</f>
        <v>156.67949422759759</v>
      </c>
      <c r="AC49" s="36" t="s">
        <v>16</v>
      </c>
      <c r="AD49" s="3">
        <v>135</v>
      </c>
      <c r="AE49" s="50">
        <f>AE8/Energy!AC28*1000</f>
        <v>158.59845227858986</v>
      </c>
      <c r="AF49" s="3">
        <v>192</v>
      </c>
      <c r="AG49" s="50">
        <f>AG8/Energy!AE28*1000</f>
        <v>160.32742491383556</v>
      </c>
      <c r="AH49" s="152" t="s">
        <v>207</v>
      </c>
      <c r="AI49" s="159">
        <v>164</v>
      </c>
      <c r="AJ49" s="167">
        <f>AJ8/Energy!AH28*1000</f>
        <v>130.40795866430167</v>
      </c>
      <c r="AK49" s="159">
        <v>160</v>
      </c>
      <c r="AL49" s="167">
        <f>AL8/Energy!AJ28*1000</f>
        <v>154.9319255348708</v>
      </c>
      <c r="AM49" s="154" t="s">
        <v>207</v>
      </c>
      <c r="AN49" s="154">
        <v>772</v>
      </c>
      <c r="AO49" s="214">
        <f>AO8/Energy!AM28*1000</f>
        <v>144.31818181818181</v>
      </c>
      <c r="AP49" s="6"/>
      <c r="AQ49" s="6"/>
      <c r="AR49" s="6"/>
      <c r="AS49" s="6"/>
    </row>
    <row r="50" spans="1:45" x14ac:dyDescent="0.3">
      <c r="I50" s="152" t="s">
        <v>181</v>
      </c>
      <c r="J50" s="152">
        <v>221</v>
      </c>
      <c r="K50" s="163">
        <f>K9/Energy!I29*1000</f>
        <v>176.00664176006643</v>
      </c>
      <c r="L50" s="152">
        <v>259</v>
      </c>
      <c r="M50" s="163">
        <f>M9/Energy!K29*1000</f>
        <v>186.89057421451787</v>
      </c>
      <c r="N50" s="152"/>
      <c r="O50" s="152"/>
      <c r="P50" s="163"/>
      <c r="Q50" s="152"/>
      <c r="R50" s="163"/>
      <c r="X50" s="152"/>
      <c r="Y50" s="152"/>
      <c r="Z50" s="163"/>
      <c r="AA50" s="152"/>
      <c r="AB50" s="213"/>
      <c r="AC50" s="36" t="s">
        <v>17</v>
      </c>
      <c r="AD50" s="3">
        <v>77</v>
      </c>
      <c r="AE50" s="50">
        <f>AE9/Energy!AC29*1000</f>
        <v>155.24131570857671</v>
      </c>
      <c r="AF50" s="3">
        <v>137</v>
      </c>
      <c r="AG50" s="50">
        <f>AG9/Energy!AE29*1000</f>
        <v>163.81539138566478</v>
      </c>
      <c r="AH50" s="152"/>
      <c r="AI50" s="159"/>
      <c r="AJ50" s="167"/>
      <c r="AK50" s="159"/>
      <c r="AL50" s="167"/>
      <c r="AM50" s="152"/>
      <c r="AN50" s="152"/>
      <c r="AO50" s="163"/>
      <c r="AP50" s="6"/>
      <c r="AQ50" s="6"/>
      <c r="AR50" s="6"/>
      <c r="AS50" s="6"/>
    </row>
    <row r="51" spans="1:45" x14ac:dyDescent="0.3">
      <c r="I51" s="152"/>
      <c r="J51" s="152"/>
      <c r="K51" s="163"/>
      <c r="L51" s="152"/>
      <c r="M51" s="163"/>
      <c r="N51" s="152" t="s">
        <v>248</v>
      </c>
      <c r="O51" s="152">
        <v>350</v>
      </c>
      <c r="P51" s="163">
        <f>P10/Energy!N30*1000</f>
        <v>141.96502914238135</v>
      </c>
      <c r="Q51" s="152">
        <v>394</v>
      </c>
      <c r="R51" s="163">
        <f>R10/Energy!P30*1000</f>
        <v>151.53203342618386</v>
      </c>
      <c r="X51" s="152" t="s">
        <v>192</v>
      </c>
      <c r="Y51" s="152">
        <v>183</v>
      </c>
      <c r="Z51" s="163">
        <f>Z10/Energy!X30*1000</f>
        <v>162.61203585147246</v>
      </c>
      <c r="AA51" s="152">
        <v>247</v>
      </c>
      <c r="AB51" s="213">
        <f>AB10/Energy!Z30*1000</f>
        <v>169.7802197802198</v>
      </c>
      <c r="AC51" s="36" t="s">
        <v>18</v>
      </c>
      <c r="AD51" s="3">
        <v>85</v>
      </c>
      <c r="AE51" s="50">
        <f>AE10/Energy!AC30*1000</f>
        <v>163.63018024583391</v>
      </c>
      <c r="AF51" s="3">
        <v>158</v>
      </c>
      <c r="AG51" s="50">
        <f>AG10/Energy!AE30*1000</f>
        <v>171.11237230419977</v>
      </c>
      <c r="AH51" s="152"/>
      <c r="AI51" s="159"/>
      <c r="AJ51" s="167"/>
      <c r="AK51" s="159"/>
      <c r="AL51" s="167"/>
      <c r="AM51" s="152"/>
      <c r="AN51" s="152"/>
      <c r="AO51" s="163"/>
      <c r="AP51" s="6"/>
      <c r="AQ51" s="6"/>
      <c r="AR51" s="6"/>
      <c r="AS51" s="6"/>
    </row>
    <row r="52" spans="1:45" x14ac:dyDescent="0.3">
      <c r="I52" s="152"/>
      <c r="J52" s="152"/>
      <c r="K52" s="163"/>
      <c r="L52" s="152"/>
      <c r="M52" s="163"/>
      <c r="N52" s="152"/>
      <c r="O52" s="152"/>
      <c r="P52" s="163"/>
      <c r="Q52" s="152"/>
      <c r="R52" s="163"/>
      <c r="X52" s="152"/>
      <c r="Y52" s="152"/>
      <c r="Z52" s="163"/>
      <c r="AA52" s="152"/>
      <c r="AB52" s="213"/>
      <c r="AC52" s="36" t="s">
        <v>19</v>
      </c>
      <c r="AD52" s="3">
        <v>84</v>
      </c>
      <c r="AE52" s="50">
        <f>AE11/Energy!AC31*1000</f>
        <v>166.46191646191647</v>
      </c>
      <c r="AF52" s="3">
        <v>160</v>
      </c>
      <c r="AG52" s="50">
        <f>AG11/Energy!AE31*1000</f>
        <v>178.46616193723634</v>
      </c>
      <c r="AH52" s="152" t="s">
        <v>208</v>
      </c>
      <c r="AI52" s="159">
        <v>157</v>
      </c>
      <c r="AJ52" s="167">
        <f>AJ11/Energy!AH31*1000</f>
        <v>144.98942917547566</v>
      </c>
      <c r="AK52" s="159">
        <v>181</v>
      </c>
      <c r="AL52" s="167">
        <f>AL11/Energy!AJ31*1000</f>
        <v>170.52368535419382</v>
      </c>
      <c r="AM52" s="158" t="s">
        <v>208</v>
      </c>
      <c r="AN52" s="152">
        <v>692</v>
      </c>
      <c r="AO52" s="163">
        <f>AO11/Energy!AM31*1000</f>
        <v>146.09164420485175</v>
      </c>
      <c r="AP52" s="6"/>
      <c r="AQ52" s="6"/>
      <c r="AR52" s="6"/>
      <c r="AS52" s="6"/>
    </row>
    <row r="53" spans="1:45" x14ac:dyDescent="0.3">
      <c r="I53" s="152"/>
      <c r="J53" s="152"/>
      <c r="K53" s="163"/>
      <c r="L53" s="152"/>
      <c r="M53" s="163"/>
      <c r="N53" s="152"/>
      <c r="O53" s="152"/>
      <c r="P53" s="163"/>
      <c r="Q53" s="152"/>
      <c r="R53" s="163"/>
      <c r="X53" s="152"/>
      <c r="Y53" s="152"/>
      <c r="Z53" s="163"/>
      <c r="AA53" s="152"/>
      <c r="AB53" s="213"/>
      <c r="AC53" s="36" t="s">
        <v>20</v>
      </c>
      <c r="AD53" s="3">
        <v>69</v>
      </c>
      <c r="AE53" s="50">
        <f>AE12/Energy!AC32*1000</f>
        <v>172.05332310348135</v>
      </c>
      <c r="AF53" s="3">
        <v>167</v>
      </c>
      <c r="AG53" s="50">
        <f>AG12/Energy!AE32*1000</f>
        <v>186.18343582362948</v>
      </c>
      <c r="AH53" s="152"/>
      <c r="AI53" s="159"/>
      <c r="AJ53" s="167"/>
      <c r="AK53" s="159"/>
      <c r="AL53" s="167"/>
      <c r="AM53" s="158"/>
      <c r="AN53" s="152"/>
      <c r="AO53" s="163"/>
      <c r="AP53" s="6"/>
      <c r="AQ53" s="6"/>
      <c r="AR53" s="6"/>
      <c r="AS53" s="6"/>
    </row>
    <row r="54" spans="1:45" x14ac:dyDescent="0.3">
      <c r="I54" s="152" t="s">
        <v>182</v>
      </c>
      <c r="J54" s="152">
        <v>308</v>
      </c>
      <c r="K54" s="163">
        <f>K13/Energy!I33*1000</f>
        <v>184.28308823529412</v>
      </c>
      <c r="L54" s="152">
        <v>317</v>
      </c>
      <c r="M54" s="163">
        <f>M13/Energy!K33*1000</f>
        <v>196.40852974186308</v>
      </c>
      <c r="N54" s="152"/>
      <c r="O54" s="152"/>
      <c r="P54" s="163"/>
      <c r="Q54" s="152"/>
      <c r="R54" s="163"/>
      <c r="X54" s="152" t="s">
        <v>182</v>
      </c>
      <c r="Y54" s="152">
        <v>308</v>
      </c>
      <c r="Z54" s="163">
        <f>Z13/Energy!X33*1000</f>
        <v>166.81455190771959</v>
      </c>
      <c r="AA54" s="152">
        <v>358</v>
      </c>
      <c r="AB54" s="213">
        <f>AB13/Energy!Z33*1000</f>
        <v>179.48717948717947</v>
      </c>
      <c r="AC54" s="36" t="s">
        <v>21</v>
      </c>
      <c r="AD54" s="3">
        <v>67</v>
      </c>
      <c r="AE54" s="50">
        <f>AE13/Energy!AC33*1000</f>
        <v>181.65110992890655</v>
      </c>
      <c r="AF54" s="3">
        <v>168</v>
      </c>
      <c r="AG54" s="50">
        <f>AG13/Energy!AE33*1000</f>
        <v>182.20908357968284</v>
      </c>
      <c r="AH54" s="152"/>
      <c r="AI54" s="159"/>
      <c r="AJ54" s="167"/>
      <c r="AK54" s="159"/>
      <c r="AL54" s="167"/>
      <c r="AM54" s="158"/>
      <c r="AN54" s="152"/>
      <c r="AO54" s="163"/>
      <c r="AP54" s="6"/>
      <c r="AQ54" s="6"/>
      <c r="AR54" s="6"/>
      <c r="AS54" s="6"/>
    </row>
    <row r="55" spans="1:45" x14ac:dyDescent="0.3">
      <c r="I55" s="152"/>
      <c r="J55" s="152"/>
      <c r="K55" s="163"/>
      <c r="L55" s="152"/>
      <c r="M55" s="163"/>
      <c r="N55" s="152"/>
      <c r="O55" s="152"/>
      <c r="P55" s="163"/>
      <c r="Q55" s="152"/>
      <c r="R55" s="163"/>
      <c r="X55" s="152"/>
      <c r="Y55" s="152"/>
      <c r="Z55" s="163"/>
      <c r="AA55" s="152"/>
      <c r="AB55" s="213"/>
      <c r="AC55" s="36" t="s">
        <v>22</v>
      </c>
      <c r="AD55" s="3">
        <v>73</v>
      </c>
      <c r="AE55" s="50">
        <f>AE14/Energy!AC34*1000</f>
        <v>173.52221385542165</v>
      </c>
      <c r="AF55" s="3">
        <v>136</v>
      </c>
      <c r="AG55" s="50">
        <f>AG14/Energy!AE34*1000</f>
        <v>184.14407230196704</v>
      </c>
      <c r="AH55" s="158" t="s">
        <v>209</v>
      </c>
      <c r="AI55" s="159">
        <v>149</v>
      </c>
      <c r="AJ55" s="167">
        <f>AJ14/Energy!AH34*1000</f>
        <v>155.93295103661225</v>
      </c>
      <c r="AK55" s="159">
        <v>200</v>
      </c>
      <c r="AL55" s="167">
        <f>AL14/Energy!AJ34*1000</f>
        <v>172.71817807332431</v>
      </c>
      <c r="AM55" s="152" t="s">
        <v>209</v>
      </c>
      <c r="AN55" s="152">
        <v>749</v>
      </c>
      <c r="AO55" s="163">
        <f>AO14/Energy!AM34*1000</f>
        <v>148.09982983550768</v>
      </c>
      <c r="AP55" s="6"/>
      <c r="AQ55" s="6"/>
      <c r="AR55" s="6"/>
      <c r="AS55" s="6"/>
    </row>
    <row r="56" spans="1:45" x14ac:dyDescent="0.3">
      <c r="I56" s="152"/>
      <c r="J56" s="152"/>
      <c r="K56" s="163"/>
      <c r="L56" s="152"/>
      <c r="M56" s="163"/>
      <c r="N56" s="152"/>
      <c r="O56" s="152"/>
      <c r="P56" s="163"/>
      <c r="Q56" s="152"/>
      <c r="R56" s="163"/>
      <c r="X56" s="152"/>
      <c r="Y56" s="152"/>
      <c r="Z56" s="163"/>
      <c r="AA56" s="152"/>
      <c r="AB56" s="213"/>
      <c r="AC56" s="36" t="s">
        <v>23</v>
      </c>
      <c r="AD56" s="3">
        <v>75</v>
      </c>
      <c r="AE56" s="50">
        <f>AE15/Energy!AC35*1000</f>
        <v>168.26947539815802</v>
      </c>
      <c r="AF56" s="3">
        <v>160</v>
      </c>
      <c r="AG56" s="50">
        <f>AG15/Energy!AE35*1000</f>
        <v>181.01990373357614</v>
      </c>
      <c r="AH56" s="158"/>
      <c r="AI56" s="159"/>
      <c r="AJ56" s="167"/>
      <c r="AK56" s="159"/>
      <c r="AL56" s="167"/>
      <c r="AM56" s="152"/>
      <c r="AN56" s="152"/>
      <c r="AO56" s="163"/>
      <c r="AP56" s="6"/>
      <c r="AQ56" s="6"/>
      <c r="AR56" s="6"/>
      <c r="AS56" s="6"/>
    </row>
    <row r="57" spans="1:45" x14ac:dyDescent="0.3">
      <c r="I57" s="152"/>
      <c r="J57" s="152"/>
      <c r="K57" s="163"/>
      <c r="L57" s="152"/>
      <c r="M57" s="163"/>
      <c r="N57" s="152" t="s">
        <v>249</v>
      </c>
      <c r="O57" s="152">
        <v>151</v>
      </c>
      <c r="P57" s="163">
        <f>P16/Energy!N36*1000</f>
        <v>146.56415185007208</v>
      </c>
      <c r="Q57" s="152">
        <v>167</v>
      </c>
      <c r="R57" s="163">
        <f>R16/Energy!P36*1000</f>
        <v>147.82608695652175</v>
      </c>
      <c r="X57" s="152"/>
      <c r="Y57" s="152"/>
      <c r="Z57" s="163"/>
      <c r="AA57" s="152"/>
      <c r="AB57" s="213"/>
      <c r="AC57" s="36" t="s">
        <v>24</v>
      </c>
      <c r="AD57" s="3">
        <v>85</v>
      </c>
      <c r="AE57" s="50">
        <f>AE16/Energy!AC36*1000</f>
        <v>172.61628805439656</v>
      </c>
      <c r="AF57" s="3">
        <v>187</v>
      </c>
      <c r="AG57" s="50">
        <f>AG16/Energy!AE36*1000</f>
        <v>178.68529950478256</v>
      </c>
      <c r="AH57" s="158"/>
      <c r="AI57" s="159"/>
      <c r="AJ57" s="167"/>
      <c r="AK57" s="159"/>
      <c r="AL57" s="167"/>
      <c r="AM57" s="168"/>
      <c r="AN57" s="168"/>
      <c r="AO57" s="215"/>
      <c r="AP57" s="6"/>
      <c r="AQ57" s="6"/>
      <c r="AR57" s="6"/>
      <c r="AS57" s="6"/>
    </row>
    <row r="58" spans="1:45" x14ac:dyDescent="0.3">
      <c r="I58" s="152" t="s">
        <v>183</v>
      </c>
      <c r="J58" s="152">
        <v>204</v>
      </c>
      <c r="K58" s="163">
        <f>K17/Energy!I37*1000</f>
        <v>188.35257082896118</v>
      </c>
      <c r="L58" s="152">
        <v>247</v>
      </c>
      <c r="M58" s="163">
        <f>M17/Energy!K37*1000</f>
        <v>199.87389659520807</v>
      </c>
      <c r="N58" s="152"/>
      <c r="O58" s="152"/>
      <c r="P58" s="163"/>
      <c r="Q58" s="152"/>
      <c r="R58" s="163"/>
      <c r="X58" s="152" t="s">
        <v>193</v>
      </c>
      <c r="Y58" s="152">
        <v>169</v>
      </c>
      <c r="Z58" s="163">
        <f>Z17/Energy!X37*1000</f>
        <v>166.58665386461834</v>
      </c>
      <c r="AA58" s="152">
        <v>198</v>
      </c>
      <c r="AB58" s="213">
        <f>AB17/Energy!Z37*1000</f>
        <v>178.50851438637699</v>
      </c>
      <c r="AC58" s="36" t="s">
        <v>25</v>
      </c>
      <c r="AD58" s="3">
        <v>83</v>
      </c>
      <c r="AE58" s="50">
        <f>AE17/Energy!AC37*1000</f>
        <v>168.50739867038385</v>
      </c>
      <c r="AF58" s="3">
        <v>194</v>
      </c>
      <c r="AG58" s="50">
        <f>AG17/Energy!AE37*1000</f>
        <v>178.20929153688115</v>
      </c>
      <c r="AM58" s="152" t="s">
        <v>210</v>
      </c>
      <c r="AN58" s="152">
        <v>300</v>
      </c>
      <c r="AO58" s="163">
        <f>AO17/Energy!AM37*1000</f>
        <v>147.75</v>
      </c>
      <c r="AP58" s="6"/>
      <c r="AQ58" s="6"/>
      <c r="AR58" s="6"/>
      <c r="AS58" s="6"/>
    </row>
    <row r="59" spans="1:45" x14ac:dyDescent="0.3">
      <c r="I59" s="152"/>
      <c r="J59" s="152"/>
      <c r="K59" s="163"/>
      <c r="L59" s="152"/>
      <c r="M59" s="163"/>
      <c r="N59" s="152"/>
      <c r="O59" s="152"/>
      <c r="P59" s="163"/>
      <c r="Q59" s="152"/>
      <c r="R59" s="163"/>
      <c r="X59" s="152"/>
      <c r="Y59" s="152"/>
      <c r="Z59" s="163"/>
      <c r="AA59" s="152"/>
      <c r="AB59" s="213"/>
      <c r="AC59" s="36" t="s">
        <v>26</v>
      </c>
      <c r="AD59" s="3">
        <v>74</v>
      </c>
      <c r="AE59" s="50">
        <f>AE18/Energy!AC38*1000</f>
        <v>172.14199096020286</v>
      </c>
      <c r="AF59" s="3">
        <v>147</v>
      </c>
      <c r="AG59" s="50">
        <f>AG18/Energy!AE38*1000</f>
        <v>182.80216476247742</v>
      </c>
      <c r="AM59" s="152"/>
      <c r="AN59" s="152"/>
      <c r="AO59" s="163"/>
      <c r="AP59" s="6"/>
      <c r="AQ59" s="6"/>
      <c r="AR59" s="6"/>
      <c r="AS59" s="6"/>
    </row>
    <row r="60" spans="1:45" x14ac:dyDescent="0.3">
      <c r="A60" s="53" t="s">
        <v>34</v>
      </c>
      <c r="B60" s="53"/>
      <c r="C60" s="16"/>
      <c r="D60" s="16"/>
      <c r="E60" s="16"/>
      <c r="F60" s="16"/>
      <c r="G60" s="16"/>
      <c r="H60" s="51"/>
      <c r="I60" s="16"/>
      <c r="J60" s="16">
        <v>780</v>
      </c>
      <c r="K60" s="52">
        <f>(J49*K49+J50*K50+J54*K54+J58*K58)/SUM(J49:J59)</f>
        <v>181.69013994316339</v>
      </c>
      <c r="L60" s="16">
        <v>875</v>
      </c>
      <c r="M60" s="52">
        <f>(L49*M49+L50*M50+L54*M54+L58*M58)/SUM(L49:L59)</f>
        <v>193.69911401921775</v>
      </c>
      <c r="N60" s="16"/>
      <c r="O60" s="27">
        <v>632</v>
      </c>
      <c r="P60" s="52">
        <f>P19/Energy!N39*1000</f>
        <v>141.11204717775905</v>
      </c>
      <c r="Q60" s="27">
        <v>680</v>
      </c>
      <c r="R60" s="52">
        <f>R19/Energy!P39*1000</f>
        <v>148.83984153933218</v>
      </c>
      <c r="S60" s="64"/>
      <c r="T60" s="16"/>
      <c r="U60" s="16"/>
      <c r="V60" s="16"/>
      <c r="W60" s="16"/>
      <c r="X60" s="16"/>
      <c r="Y60" s="16">
        <v>792</v>
      </c>
      <c r="Z60" s="52"/>
      <c r="AA60" s="16">
        <v>1005</v>
      </c>
      <c r="AB60" s="52"/>
      <c r="AC60" s="16"/>
      <c r="AD60" s="16">
        <f>SUM(AD49:AD59)</f>
        <v>907</v>
      </c>
      <c r="AE60" s="52">
        <f>(AD49*AE49+AD50*AE50+AD51*AE51+AD52*AE52+AD53*AE53+AD54*AE54+AD55*AE55+AD56*AE56+AD57*AE57+AD58*AE58+AD59*AE59)/SUM(AD49:AD59)</f>
        <v>167.56602039897689</v>
      </c>
      <c r="AF60" s="16">
        <f>SUM(AF49:AF59)</f>
        <v>1806</v>
      </c>
      <c r="AG60" s="52">
        <f>(AF49*AG49+AF50*AG50+AF51*AG51+AF52*AG52+AF53*AG53+AF54*AG54+AF55*AG55+AF56*AG56+AF57*AG57+AF58*AG58+AF59*AG59)/SUM(AF49:AF59)</f>
        <v>176.84669157105196</v>
      </c>
      <c r="AH60" s="16"/>
      <c r="AI60" s="16"/>
      <c r="AJ60" s="28"/>
      <c r="AK60" s="16"/>
      <c r="AL60" s="16"/>
      <c r="AM60" s="56"/>
      <c r="AN60" s="56">
        <v>1044</v>
      </c>
      <c r="AO60" s="63">
        <f>AO19/Energy!AM39*1000</f>
        <v>138.02559414990858</v>
      </c>
      <c r="AP60" s="52">
        <v>1469</v>
      </c>
      <c r="AQ60" s="52">
        <f>AQ19/Energy!AO39*1000</f>
        <v>154.58039718129405</v>
      </c>
      <c r="AR60" s="6" t="s">
        <v>213</v>
      </c>
      <c r="AS60" s="6"/>
    </row>
    <row r="61" spans="1:45" s="12" customFormat="1" x14ac:dyDescent="0.3">
      <c r="P61" s="43"/>
      <c r="Q61" s="8"/>
      <c r="R61" s="43"/>
      <c r="Z61" s="43"/>
      <c r="AB61" s="43"/>
      <c r="AJ61" s="8"/>
      <c r="AL61" s="8"/>
      <c r="AO61" s="43"/>
      <c r="AP61" s="43"/>
      <c r="AQ61" s="43"/>
      <c r="AR61" s="43"/>
      <c r="AS61" s="43"/>
    </row>
    <row r="62" spans="1:45" x14ac:dyDescent="0.3">
      <c r="AO62" s="6"/>
      <c r="AP62" s="6"/>
      <c r="AQ62" s="6"/>
      <c r="AR62" s="43"/>
      <c r="AS62" s="43"/>
    </row>
    <row r="64" spans="1:45" x14ac:dyDescent="0.3">
      <c r="A64" s="68" t="s">
        <v>242</v>
      </c>
      <c r="B64" s="3"/>
      <c r="C64" s="3"/>
      <c r="D64" s="152" t="s">
        <v>1</v>
      </c>
      <c r="E64" s="152"/>
      <c r="F64" s="152"/>
      <c r="G64" s="152"/>
      <c r="H64" s="152"/>
      <c r="I64" s="152" t="s">
        <v>2</v>
      </c>
      <c r="J64" s="152"/>
      <c r="K64" s="152"/>
      <c r="L64" s="152"/>
      <c r="M64" s="152"/>
      <c r="N64" s="152" t="s">
        <v>3</v>
      </c>
      <c r="O64" s="152"/>
      <c r="P64" s="152"/>
      <c r="Q64" s="152"/>
      <c r="R64" s="152"/>
      <c r="S64" s="152" t="s">
        <v>4</v>
      </c>
      <c r="T64" s="152"/>
      <c r="U64" s="152"/>
      <c r="V64" s="152"/>
      <c r="W64" s="152"/>
      <c r="X64" s="152" t="s">
        <v>5</v>
      </c>
      <c r="Y64" s="152"/>
      <c r="Z64" s="152"/>
      <c r="AA64" s="152"/>
      <c r="AB64" s="152"/>
      <c r="AC64" s="152" t="s">
        <v>6</v>
      </c>
      <c r="AD64" s="152"/>
      <c r="AE64" s="152"/>
      <c r="AF64" s="152"/>
      <c r="AG64" s="152"/>
      <c r="AH64" s="152" t="s">
        <v>7</v>
      </c>
      <c r="AI64" s="152"/>
      <c r="AJ64" s="152"/>
      <c r="AK64" s="152"/>
      <c r="AL64" s="152"/>
      <c r="AM64" s="163" t="s">
        <v>8</v>
      </c>
      <c r="AN64" s="163"/>
      <c r="AO64" s="163"/>
      <c r="AP64" s="163"/>
      <c r="AQ64" s="163"/>
      <c r="AR64" s="43"/>
      <c r="AS64" s="43"/>
    </row>
    <row r="65" spans="1:45" x14ac:dyDescent="0.3">
      <c r="A65" s="3"/>
      <c r="B65" s="3"/>
      <c r="C65" s="34"/>
      <c r="D65" s="3" t="s">
        <v>37</v>
      </c>
      <c r="E65" s="3" t="s">
        <v>11</v>
      </c>
      <c r="F65" s="3" t="s">
        <v>27</v>
      </c>
      <c r="G65" s="3" t="s">
        <v>11</v>
      </c>
      <c r="H65" s="3" t="s">
        <v>28</v>
      </c>
      <c r="I65" s="35" t="s">
        <v>37</v>
      </c>
      <c r="J65" s="3" t="s">
        <v>11</v>
      </c>
      <c r="K65" s="3" t="s">
        <v>27</v>
      </c>
      <c r="L65" s="3" t="s">
        <v>11</v>
      </c>
      <c r="M65" s="3" t="s">
        <v>28</v>
      </c>
      <c r="N65" s="3" t="s">
        <v>37</v>
      </c>
      <c r="O65" s="3" t="s">
        <v>11</v>
      </c>
      <c r="P65" s="3" t="s">
        <v>27</v>
      </c>
      <c r="Q65" s="3" t="s">
        <v>11</v>
      </c>
      <c r="R65" s="3" t="s">
        <v>28</v>
      </c>
      <c r="S65" s="3" t="s">
        <v>37</v>
      </c>
      <c r="T65" s="3" t="s">
        <v>11</v>
      </c>
      <c r="U65" s="3" t="s">
        <v>27</v>
      </c>
      <c r="V65" s="3" t="s">
        <v>11</v>
      </c>
      <c r="W65" s="3" t="s">
        <v>28</v>
      </c>
      <c r="X65" s="3" t="s">
        <v>37</v>
      </c>
      <c r="Y65" s="3" t="s">
        <v>11</v>
      </c>
      <c r="Z65" s="3" t="s">
        <v>27</v>
      </c>
      <c r="AA65" s="3" t="s">
        <v>11</v>
      </c>
      <c r="AB65" s="3" t="s">
        <v>28</v>
      </c>
      <c r="AC65" s="55" t="s">
        <v>37</v>
      </c>
      <c r="AD65" s="55" t="s">
        <v>11</v>
      </c>
      <c r="AE65" s="55" t="s">
        <v>27</v>
      </c>
      <c r="AF65" s="55" t="s">
        <v>11</v>
      </c>
      <c r="AG65" s="55" t="s">
        <v>28</v>
      </c>
      <c r="AH65" s="3" t="s">
        <v>37</v>
      </c>
      <c r="AI65" s="3" t="s">
        <v>11</v>
      </c>
      <c r="AJ65" s="3" t="s">
        <v>27</v>
      </c>
      <c r="AK65" s="3" t="s">
        <v>11</v>
      </c>
      <c r="AL65" s="3" t="s">
        <v>28</v>
      </c>
      <c r="AM65" s="55" t="s">
        <v>37</v>
      </c>
      <c r="AN65" s="55" t="s">
        <v>11</v>
      </c>
      <c r="AO65" s="55" t="s">
        <v>27</v>
      </c>
      <c r="AP65" s="55" t="s">
        <v>11</v>
      </c>
      <c r="AQ65" s="3" t="s">
        <v>28</v>
      </c>
      <c r="AR65" s="12"/>
      <c r="AS65" s="12"/>
    </row>
    <row r="66" spans="1:45" x14ac:dyDescent="0.3">
      <c r="D66" s="25" t="s">
        <v>222</v>
      </c>
      <c r="E66" s="3">
        <v>66</v>
      </c>
      <c r="F66" s="3">
        <v>368</v>
      </c>
      <c r="G66" s="3">
        <v>64</v>
      </c>
      <c r="H66" s="3">
        <v>369</v>
      </c>
      <c r="AC66" s="36" t="s">
        <v>12</v>
      </c>
      <c r="AD66" s="3">
        <v>277</v>
      </c>
      <c r="AE66" s="50">
        <f>10*AE23</f>
        <v>362.37458193979927</v>
      </c>
      <c r="AF66" s="3">
        <v>302</v>
      </c>
      <c r="AG66" s="50">
        <f>10*AG23</f>
        <v>363.14739616727223</v>
      </c>
      <c r="AM66" s="3"/>
      <c r="AN66" s="3" t="s">
        <v>212</v>
      </c>
      <c r="AO66" s="3" t="s">
        <v>211</v>
      </c>
      <c r="AP66" s="3" t="s">
        <v>217</v>
      </c>
      <c r="AR66" s="12"/>
      <c r="AS66" s="12"/>
    </row>
    <row r="67" spans="1:45" x14ac:dyDescent="0.3">
      <c r="D67" s="26" t="s">
        <v>223</v>
      </c>
      <c r="E67" s="3">
        <v>150</v>
      </c>
      <c r="F67" s="3">
        <v>354</v>
      </c>
      <c r="G67" s="3">
        <v>141</v>
      </c>
      <c r="H67" s="3">
        <v>355</v>
      </c>
      <c r="AC67" s="36" t="s">
        <v>13</v>
      </c>
      <c r="AD67" s="3">
        <v>168</v>
      </c>
      <c r="AE67" s="50">
        <f t="shared" ref="AE67:AG69" si="0">10*AE24</f>
        <v>346.08688822859534</v>
      </c>
      <c r="AF67" s="3">
        <v>179</v>
      </c>
      <c r="AG67" s="50">
        <f t="shared" si="0"/>
        <v>338.64305031353081</v>
      </c>
      <c r="AM67" s="39" t="s">
        <v>214</v>
      </c>
      <c r="AN67" s="3">
        <v>1503</v>
      </c>
      <c r="AO67" s="50">
        <f>10*AO24</f>
        <v>319.70504490034318</v>
      </c>
      <c r="AP67" s="163">
        <f>10*AP24</f>
        <v>309.53006038330267</v>
      </c>
      <c r="AQ67" s="6"/>
      <c r="AR67" s="43"/>
      <c r="AS67" s="12"/>
    </row>
    <row r="68" spans="1:45" x14ac:dyDescent="0.3">
      <c r="D68" s="26" t="s">
        <v>224</v>
      </c>
      <c r="E68" s="3">
        <v>134</v>
      </c>
      <c r="F68" s="3">
        <v>344</v>
      </c>
      <c r="G68" s="3">
        <v>135</v>
      </c>
      <c r="H68" s="3">
        <v>339</v>
      </c>
      <c r="AC68" s="36" t="s">
        <v>14</v>
      </c>
      <c r="AD68" s="3">
        <v>93</v>
      </c>
      <c r="AE68" s="50">
        <f t="shared" si="0"/>
        <v>337.45795290725607</v>
      </c>
      <c r="AF68" s="3">
        <v>89</v>
      </c>
      <c r="AG68" s="50">
        <f t="shared" si="0"/>
        <v>327.86885245901647</v>
      </c>
      <c r="AM68" s="40" t="s">
        <v>215</v>
      </c>
      <c r="AN68" s="3">
        <v>1620</v>
      </c>
      <c r="AO68" s="50">
        <f t="shared" ref="AO68:AO69" si="1">10*AO25</f>
        <v>324.5712203628035</v>
      </c>
      <c r="AP68" s="163"/>
      <c r="AQ68" s="6"/>
      <c r="AR68" s="43"/>
      <c r="AS68" s="12"/>
    </row>
    <row r="69" spans="1:45" x14ac:dyDescent="0.3">
      <c r="D69" s="26" t="s">
        <v>225</v>
      </c>
      <c r="E69" s="3">
        <v>117</v>
      </c>
      <c r="F69" s="3">
        <v>350</v>
      </c>
      <c r="G69" s="3">
        <v>123</v>
      </c>
      <c r="H69" s="3">
        <v>350</v>
      </c>
      <c r="AC69" s="36" t="s">
        <v>15</v>
      </c>
      <c r="AD69" s="3">
        <v>80</v>
      </c>
      <c r="AE69" s="50">
        <f t="shared" si="0"/>
        <v>351.37529485852127</v>
      </c>
      <c r="AF69" s="3">
        <v>117</v>
      </c>
      <c r="AG69" s="50">
        <f t="shared" si="0"/>
        <v>355.54131966688021</v>
      </c>
      <c r="AM69" s="3" t="s">
        <v>216</v>
      </c>
      <c r="AN69" s="3">
        <v>1500</v>
      </c>
      <c r="AO69" s="50">
        <f t="shared" si="1"/>
        <v>286.13682818323912</v>
      </c>
      <c r="AP69" s="163"/>
      <c r="AQ69" s="6"/>
      <c r="AR69" s="43"/>
      <c r="AS69" s="12"/>
    </row>
    <row r="70" spans="1:45" x14ac:dyDescent="0.3">
      <c r="D70" s="26"/>
      <c r="E70" s="3"/>
      <c r="F70" s="3"/>
      <c r="G70" s="3"/>
      <c r="H70" s="3"/>
      <c r="AC70" s="36"/>
      <c r="AD70" s="3"/>
      <c r="AE70" s="50"/>
      <c r="AF70" s="3"/>
      <c r="AG70" s="50"/>
      <c r="AM70" s="3"/>
      <c r="AN70" s="3" t="s">
        <v>212</v>
      </c>
      <c r="AO70" s="3" t="s">
        <v>211</v>
      </c>
    </row>
    <row r="71" spans="1:45" x14ac:dyDescent="0.3">
      <c r="D71" s="26" t="s">
        <v>226</v>
      </c>
      <c r="E71" s="3">
        <v>170</v>
      </c>
      <c r="F71" s="3">
        <v>367</v>
      </c>
      <c r="G71" s="3">
        <v>176</v>
      </c>
      <c r="H71" s="3">
        <v>378</v>
      </c>
      <c r="I71" s="35" t="s">
        <v>16</v>
      </c>
      <c r="J71" s="3">
        <v>47</v>
      </c>
      <c r="K71" s="3">
        <f>10*K28</f>
        <v>410</v>
      </c>
      <c r="L71" s="3">
        <v>52</v>
      </c>
      <c r="M71" s="3">
        <f>10*M28</f>
        <v>450</v>
      </c>
      <c r="N71" s="152" t="s">
        <v>191</v>
      </c>
      <c r="O71" s="152">
        <v>131</v>
      </c>
      <c r="P71" s="163">
        <f>10*P28</f>
        <v>322.96001447439841</v>
      </c>
      <c r="Q71" s="152">
        <v>119</v>
      </c>
      <c r="R71" s="163">
        <f>10*R28</f>
        <v>338.19461905959264</v>
      </c>
      <c r="S71" s="152" t="s">
        <v>200</v>
      </c>
      <c r="T71" s="152">
        <v>138</v>
      </c>
      <c r="U71" s="162">
        <f>10*U7</f>
        <v>0</v>
      </c>
      <c r="V71" s="152">
        <v>143</v>
      </c>
      <c r="W71" s="162">
        <f>10*W7</f>
        <v>0</v>
      </c>
      <c r="X71" s="152" t="s">
        <v>191</v>
      </c>
      <c r="Y71" s="152">
        <v>132</v>
      </c>
      <c r="Z71" s="152">
        <f>10*Z28</f>
        <v>362</v>
      </c>
      <c r="AA71" s="152">
        <v>202</v>
      </c>
      <c r="AB71" s="152">
        <f>10*AB28</f>
        <v>380</v>
      </c>
      <c r="AC71" s="36" t="s">
        <v>16</v>
      </c>
      <c r="AD71" s="3">
        <v>135</v>
      </c>
      <c r="AE71" s="50">
        <f>10*AE28</f>
        <v>379.61657593875088</v>
      </c>
      <c r="AF71" s="3">
        <v>192</v>
      </c>
      <c r="AG71" s="50">
        <f>10*AG28</f>
        <v>384.30331194217013</v>
      </c>
      <c r="AH71" s="152" t="s">
        <v>207</v>
      </c>
      <c r="AI71" s="159">
        <v>164</v>
      </c>
      <c r="AJ71" s="167">
        <f>10*AJ28</f>
        <v>311.68250158771906</v>
      </c>
      <c r="AK71" s="159">
        <v>160</v>
      </c>
      <c r="AL71" s="167">
        <f>10*AL49</f>
        <v>1549.3192553487079</v>
      </c>
      <c r="AM71" s="152" t="s">
        <v>207</v>
      </c>
      <c r="AN71" s="152">
        <v>772</v>
      </c>
      <c r="AO71" s="163">
        <f>10*AO28</f>
        <v>344.59792797237293</v>
      </c>
      <c r="AP71" s="6"/>
      <c r="AQ71" s="6"/>
      <c r="AR71" s="6"/>
      <c r="AS71" s="6"/>
    </row>
    <row r="72" spans="1:45" x14ac:dyDescent="0.3">
      <c r="D72" s="164" t="s">
        <v>218</v>
      </c>
      <c r="E72" s="152">
        <v>190</v>
      </c>
      <c r="F72" s="152">
        <v>378</v>
      </c>
      <c r="G72" s="152">
        <v>185</v>
      </c>
      <c r="H72" s="152">
        <v>393</v>
      </c>
      <c r="I72" s="181" t="s">
        <v>181</v>
      </c>
      <c r="J72" s="152">
        <v>221</v>
      </c>
      <c r="K72" s="152">
        <f>10*K29</f>
        <v>440</v>
      </c>
      <c r="L72" s="152">
        <v>259</v>
      </c>
      <c r="M72" s="152">
        <f>10*M29</f>
        <v>460</v>
      </c>
      <c r="N72" s="152"/>
      <c r="O72" s="152"/>
      <c r="P72" s="163"/>
      <c r="Q72" s="152"/>
      <c r="R72" s="163"/>
      <c r="S72" s="152"/>
      <c r="T72" s="152"/>
      <c r="U72" s="162"/>
      <c r="V72" s="152"/>
      <c r="W72" s="162"/>
      <c r="X72" s="152"/>
      <c r="Y72" s="152"/>
      <c r="Z72" s="152"/>
      <c r="AA72" s="152"/>
      <c r="AB72" s="152"/>
      <c r="AC72" s="36" t="s">
        <v>17</v>
      </c>
      <c r="AD72" s="3">
        <v>77</v>
      </c>
      <c r="AE72" s="50">
        <f t="shared" ref="AE72:AG81" si="2">10*AE29</f>
        <v>372.12093140763818</v>
      </c>
      <c r="AF72" s="3">
        <v>137</v>
      </c>
      <c r="AG72" s="50">
        <f t="shared" si="2"/>
        <v>392.74127607944507</v>
      </c>
      <c r="AH72" s="152"/>
      <c r="AI72" s="159"/>
      <c r="AJ72" s="167"/>
      <c r="AK72" s="159"/>
      <c r="AL72" s="167"/>
      <c r="AM72" s="152"/>
      <c r="AN72" s="152"/>
      <c r="AO72" s="163"/>
      <c r="AP72" s="6"/>
      <c r="AQ72" s="6"/>
      <c r="AR72" s="6"/>
      <c r="AS72" s="6"/>
    </row>
    <row r="73" spans="1:45" x14ac:dyDescent="0.3">
      <c r="D73" s="164"/>
      <c r="E73" s="152"/>
      <c r="F73" s="152"/>
      <c r="G73" s="152"/>
      <c r="H73" s="152"/>
      <c r="I73" s="181"/>
      <c r="J73" s="152"/>
      <c r="K73" s="152"/>
      <c r="L73" s="152"/>
      <c r="M73" s="152"/>
      <c r="N73" s="152" t="s">
        <v>248</v>
      </c>
      <c r="O73" s="152">
        <v>350</v>
      </c>
      <c r="P73" s="163">
        <f>10*P30</f>
        <v>338.66322375608297</v>
      </c>
      <c r="Q73" s="152">
        <v>394</v>
      </c>
      <c r="R73" s="163">
        <f>10*R30</f>
        <v>361.41376561254322</v>
      </c>
      <c r="S73" s="152" t="s">
        <v>201</v>
      </c>
      <c r="T73" s="152">
        <v>136</v>
      </c>
      <c r="U73" s="162">
        <f>10*U9</f>
        <v>0</v>
      </c>
      <c r="V73" s="152">
        <v>169</v>
      </c>
      <c r="W73" s="162">
        <f>10*W9</f>
        <v>0</v>
      </c>
      <c r="X73" s="152" t="s">
        <v>192</v>
      </c>
      <c r="Y73" s="152">
        <v>183</v>
      </c>
      <c r="Z73" s="152">
        <f>10*Z30</f>
        <v>391</v>
      </c>
      <c r="AA73" s="152">
        <v>247</v>
      </c>
      <c r="AB73" s="152">
        <f>10*AB30</f>
        <v>414</v>
      </c>
      <c r="AC73" s="36" t="s">
        <v>18</v>
      </c>
      <c r="AD73" s="3">
        <v>85</v>
      </c>
      <c r="AE73" s="50">
        <f t="shared" si="2"/>
        <v>391.48678964559286</v>
      </c>
      <c r="AF73" s="3">
        <v>158</v>
      </c>
      <c r="AG73" s="50">
        <f t="shared" si="2"/>
        <v>411.05415280580246</v>
      </c>
      <c r="AH73" s="152"/>
      <c r="AI73" s="159"/>
      <c r="AJ73" s="167"/>
      <c r="AK73" s="159"/>
      <c r="AL73" s="167"/>
      <c r="AM73" s="152"/>
      <c r="AN73" s="152"/>
      <c r="AO73" s="163"/>
      <c r="AP73" s="6"/>
      <c r="AQ73" s="6"/>
      <c r="AR73" s="6"/>
      <c r="AS73" s="6"/>
    </row>
    <row r="74" spans="1:45" x14ac:dyDescent="0.3">
      <c r="D74" s="164" t="s">
        <v>219</v>
      </c>
      <c r="E74" s="152">
        <v>253</v>
      </c>
      <c r="F74" s="152">
        <v>385</v>
      </c>
      <c r="G74" s="152">
        <v>289</v>
      </c>
      <c r="H74" s="152">
        <v>410</v>
      </c>
      <c r="I74" s="181"/>
      <c r="J74" s="152"/>
      <c r="K74" s="152"/>
      <c r="L74" s="152"/>
      <c r="M74" s="152"/>
      <c r="N74" s="152"/>
      <c r="O74" s="152"/>
      <c r="P74" s="163"/>
      <c r="Q74" s="152"/>
      <c r="R74" s="163"/>
      <c r="S74" s="152"/>
      <c r="T74" s="152"/>
      <c r="U74" s="162"/>
      <c r="V74" s="152"/>
      <c r="W74" s="162"/>
      <c r="X74" s="152"/>
      <c r="Y74" s="152"/>
      <c r="Z74" s="152"/>
      <c r="AA74" s="152"/>
      <c r="AB74" s="152"/>
      <c r="AC74" s="36" t="s">
        <v>19</v>
      </c>
      <c r="AD74" s="3">
        <v>84</v>
      </c>
      <c r="AE74" s="50">
        <f t="shared" si="2"/>
        <v>398.83104869228828</v>
      </c>
      <c r="AF74" s="3">
        <v>160</v>
      </c>
      <c r="AG74" s="50">
        <f t="shared" si="2"/>
        <v>428.00316012695953</v>
      </c>
      <c r="AH74" s="152" t="s">
        <v>208</v>
      </c>
      <c r="AI74" s="159">
        <v>157</v>
      </c>
      <c r="AJ74" s="167">
        <f>10*AJ52</f>
        <v>1449.8942917547565</v>
      </c>
      <c r="AK74" s="159">
        <v>181</v>
      </c>
      <c r="AL74" s="167">
        <f>10*AL52</f>
        <v>1705.2368535419382</v>
      </c>
      <c r="AM74" s="158" t="s">
        <v>208</v>
      </c>
      <c r="AN74" s="152">
        <v>692</v>
      </c>
      <c r="AO74" s="163">
        <f>10*AO31</f>
        <v>348.9569920164821</v>
      </c>
      <c r="AP74" s="6"/>
      <c r="AQ74" s="6"/>
      <c r="AR74" s="6"/>
      <c r="AS74" s="6"/>
    </row>
    <row r="75" spans="1:45" x14ac:dyDescent="0.3">
      <c r="D75" s="164"/>
      <c r="E75" s="152"/>
      <c r="F75" s="152"/>
      <c r="G75" s="152"/>
      <c r="H75" s="152"/>
      <c r="I75" s="181"/>
      <c r="J75" s="152"/>
      <c r="K75" s="152"/>
      <c r="L75" s="152"/>
      <c r="M75" s="152"/>
      <c r="N75" s="152"/>
      <c r="O75" s="152"/>
      <c r="P75" s="163"/>
      <c r="Q75" s="152"/>
      <c r="R75" s="163"/>
      <c r="S75" s="152" t="s">
        <v>202</v>
      </c>
      <c r="T75" s="152">
        <v>179</v>
      </c>
      <c r="U75" s="162">
        <f>10*U11</f>
        <v>0</v>
      </c>
      <c r="V75" s="152">
        <v>256</v>
      </c>
      <c r="W75" s="162">
        <f>10*W11</f>
        <v>0</v>
      </c>
      <c r="X75" s="152"/>
      <c r="Y75" s="152"/>
      <c r="Z75" s="152"/>
      <c r="AA75" s="152"/>
      <c r="AB75" s="152"/>
      <c r="AC75" s="36" t="s">
        <v>20</v>
      </c>
      <c r="AD75" s="3">
        <v>69</v>
      </c>
      <c r="AE75" s="50">
        <f t="shared" si="2"/>
        <v>411.74175483693284</v>
      </c>
      <c r="AF75" s="3">
        <v>167</v>
      </c>
      <c r="AG75" s="50">
        <f t="shared" si="2"/>
        <v>446.30535691883074</v>
      </c>
      <c r="AH75" s="152"/>
      <c r="AI75" s="159"/>
      <c r="AJ75" s="167"/>
      <c r="AK75" s="159"/>
      <c r="AL75" s="167"/>
      <c r="AM75" s="158"/>
      <c r="AN75" s="152"/>
      <c r="AO75" s="163"/>
      <c r="AP75" s="6"/>
      <c r="AQ75" s="6"/>
      <c r="AR75" s="6"/>
      <c r="AS75" s="6"/>
    </row>
    <row r="76" spans="1:45" x14ac:dyDescent="0.3">
      <c r="D76" s="164" t="s">
        <v>220</v>
      </c>
      <c r="E76" s="152">
        <v>297</v>
      </c>
      <c r="F76" s="152">
        <v>396</v>
      </c>
      <c r="G76" s="152">
        <v>318</v>
      </c>
      <c r="H76" s="152">
        <v>430</v>
      </c>
      <c r="I76" s="181" t="s">
        <v>182</v>
      </c>
      <c r="J76" s="152">
        <v>308</v>
      </c>
      <c r="K76" s="152">
        <f>10*K33</f>
        <v>460</v>
      </c>
      <c r="L76" s="152">
        <v>317</v>
      </c>
      <c r="M76" s="152">
        <f>10*M33</f>
        <v>480</v>
      </c>
      <c r="N76" s="152"/>
      <c r="O76" s="152"/>
      <c r="P76" s="163"/>
      <c r="Q76" s="152"/>
      <c r="R76" s="163"/>
      <c r="S76" s="152"/>
      <c r="T76" s="152"/>
      <c r="U76" s="162"/>
      <c r="V76" s="152"/>
      <c r="W76" s="162"/>
      <c r="X76" s="152" t="s">
        <v>182</v>
      </c>
      <c r="Y76" s="152">
        <v>308</v>
      </c>
      <c r="Z76" s="152">
        <f>10*Z33</f>
        <v>406</v>
      </c>
      <c r="AA76" s="152">
        <v>358</v>
      </c>
      <c r="AB76" s="152">
        <f>10*AB33</f>
        <v>439</v>
      </c>
      <c r="AC76" s="36" t="s">
        <v>21</v>
      </c>
      <c r="AD76" s="3">
        <v>67</v>
      </c>
      <c r="AE76" s="50">
        <f t="shared" si="2"/>
        <v>434.581385662054</v>
      </c>
      <c r="AF76" s="3">
        <v>168</v>
      </c>
      <c r="AG76" s="50">
        <f t="shared" si="2"/>
        <v>436.86974451496502</v>
      </c>
      <c r="AH76" s="152"/>
      <c r="AI76" s="159"/>
      <c r="AJ76" s="167"/>
      <c r="AK76" s="159"/>
      <c r="AL76" s="167"/>
      <c r="AM76" s="158"/>
      <c r="AN76" s="152"/>
      <c r="AO76" s="163"/>
      <c r="AP76" s="6"/>
      <c r="AQ76" s="6"/>
      <c r="AR76" s="6"/>
      <c r="AS76" s="6"/>
    </row>
    <row r="77" spans="1:45" x14ac:dyDescent="0.3">
      <c r="D77" s="164"/>
      <c r="E77" s="152"/>
      <c r="F77" s="152"/>
      <c r="G77" s="152"/>
      <c r="H77" s="152"/>
      <c r="I77" s="181"/>
      <c r="J77" s="152"/>
      <c r="K77" s="152"/>
      <c r="L77" s="152"/>
      <c r="M77" s="152"/>
      <c r="N77" s="152"/>
      <c r="O77" s="152"/>
      <c r="P77" s="163"/>
      <c r="Q77" s="152"/>
      <c r="R77" s="163"/>
      <c r="S77" s="152" t="s">
        <v>203</v>
      </c>
      <c r="T77" s="152">
        <v>192</v>
      </c>
      <c r="U77" s="162">
        <f>10*U13</f>
        <v>0</v>
      </c>
      <c r="V77" s="152">
        <v>193</v>
      </c>
      <c r="W77" s="162">
        <f>10*W13</f>
        <v>0</v>
      </c>
      <c r="X77" s="152"/>
      <c r="Y77" s="152"/>
      <c r="Z77" s="152"/>
      <c r="AA77" s="152"/>
      <c r="AB77" s="152"/>
      <c r="AC77" s="36" t="s">
        <v>22</v>
      </c>
      <c r="AD77" s="3">
        <v>73</v>
      </c>
      <c r="AE77" s="50">
        <f t="shared" si="2"/>
        <v>415.72235564726179</v>
      </c>
      <c r="AF77" s="3">
        <v>136</v>
      </c>
      <c r="AG77" s="50">
        <f t="shared" si="2"/>
        <v>441.33339704078878</v>
      </c>
      <c r="AH77" s="158" t="s">
        <v>209</v>
      </c>
      <c r="AI77" s="159">
        <v>149</v>
      </c>
      <c r="AJ77" s="167">
        <f>10*AJ55</f>
        <v>1559.3295103661226</v>
      </c>
      <c r="AK77" s="159">
        <v>200</v>
      </c>
      <c r="AL77" s="167">
        <f>10*AL55</f>
        <v>1727.1817807332432</v>
      </c>
      <c r="AM77" s="152" t="s">
        <v>209</v>
      </c>
      <c r="AN77" s="152">
        <v>749</v>
      </c>
      <c r="AO77" s="163">
        <f>10*AO34</f>
        <v>353.6502776649059</v>
      </c>
      <c r="AP77" s="6"/>
      <c r="AQ77" s="6"/>
      <c r="AR77" s="6"/>
      <c r="AS77" s="6"/>
    </row>
    <row r="78" spans="1:45" x14ac:dyDescent="0.3">
      <c r="D78" s="164" t="s">
        <v>221</v>
      </c>
      <c r="E78" s="152">
        <v>292</v>
      </c>
      <c r="F78" s="152">
        <v>397</v>
      </c>
      <c r="G78" s="152">
        <v>322</v>
      </c>
      <c r="H78" s="152">
        <v>431</v>
      </c>
      <c r="I78" s="181"/>
      <c r="J78" s="152"/>
      <c r="K78" s="152"/>
      <c r="L78" s="152"/>
      <c r="M78" s="152"/>
      <c r="N78" s="152"/>
      <c r="O78" s="152"/>
      <c r="P78" s="163"/>
      <c r="Q78" s="152"/>
      <c r="R78" s="163"/>
      <c r="S78" s="152"/>
      <c r="T78" s="152"/>
      <c r="U78" s="162"/>
      <c r="V78" s="152"/>
      <c r="W78" s="162"/>
      <c r="X78" s="152"/>
      <c r="Y78" s="152"/>
      <c r="Z78" s="152"/>
      <c r="AA78" s="152"/>
      <c r="AB78" s="152"/>
      <c r="AC78" s="36" t="s">
        <v>23</v>
      </c>
      <c r="AD78" s="3">
        <v>75</v>
      </c>
      <c r="AE78" s="50">
        <f t="shared" si="2"/>
        <v>402.88979313369555</v>
      </c>
      <c r="AF78" s="3">
        <v>160</v>
      </c>
      <c r="AG78" s="50">
        <f t="shared" si="2"/>
        <v>434.23988515969984</v>
      </c>
      <c r="AH78" s="158"/>
      <c r="AI78" s="159"/>
      <c r="AJ78" s="167"/>
      <c r="AK78" s="159"/>
      <c r="AL78" s="167"/>
      <c r="AM78" s="152"/>
      <c r="AN78" s="152"/>
      <c r="AO78" s="163"/>
      <c r="AP78" s="6"/>
      <c r="AQ78" s="6"/>
      <c r="AR78" s="6"/>
      <c r="AS78" s="6"/>
    </row>
    <row r="79" spans="1:45" x14ac:dyDescent="0.3">
      <c r="D79" s="164"/>
      <c r="E79" s="152"/>
      <c r="F79" s="152"/>
      <c r="G79" s="152"/>
      <c r="H79" s="152"/>
      <c r="I79" s="181"/>
      <c r="J79" s="152"/>
      <c r="K79" s="152"/>
      <c r="L79" s="152"/>
      <c r="M79" s="152"/>
      <c r="N79" s="152" t="s">
        <v>249</v>
      </c>
      <c r="O79" s="152">
        <v>151</v>
      </c>
      <c r="P79" s="163">
        <f>10*P36</f>
        <v>350.05164696430626</v>
      </c>
      <c r="Q79" s="152">
        <v>167</v>
      </c>
      <c r="R79" s="163">
        <f>10*R36</f>
        <v>352.90628706998814</v>
      </c>
      <c r="S79" s="152" t="s">
        <v>204</v>
      </c>
      <c r="T79" s="152">
        <v>217</v>
      </c>
      <c r="U79" s="162">
        <f>10*U15</f>
        <v>0</v>
      </c>
      <c r="V79" s="152">
        <v>164</v>
      </c>
      <c r="W79" s="162">
        <f>10*W15</f>
        <v>0</v>
      </c>
      <c r="X79" s="152"/>
      <c r="Y79" s="152"/>
      <c r="Z79" s="152"/>
      <c r="AA79" s="152"/>
      <c r="AB79" s="152"/>
      <c r="AC79" s="36" t="s">
        <v>24</v>
      </c>
      <c r="AD79" s="3">
        <v>85</v>
      </c>
      <c r="AE79" s="50">
        <f t="shared" si="2"/>
        <v>413.48419974581395</v>
      </c>
      <c r="AF79" s="3">
        <v>187</v>
      </c>
      <c r="AG79" s="50">
        <f t="shared" si="2"/>
        <v>428.29268292682917</v>
      </c>
      <c r="AH79" s="158"/>
      <c r="AI79" s="159"/>
      <c r="AJ79" s="167"/>
      <c r="AK79" s="159"/>
      <c r="AL79" s="167"/>
      <c r="AM79" s="152"/>
      <c r="AN79" s="152"/>
      <c r="AO79" s="163"/>
      <c r="AP79" s="6"/>
      <c r="AQ79" s="6"/>
      <c r="AR79" s="6"/>
      <c r="AS79" s="6"/>
    </row>
    <row r="80" spans="1:45" x14ac:dyDescent="0.3">
      <c r="D80" s="164" t="s">
        <v>210</v>
      </c>
      <c r="E80" s="152">
        <v>262</v>
      </c>
      <c r="F80" s="152">
        <v>381</v>
      </c>
      <c r="G80" s="152">
        <v>262</v>
      </c>
      <c r="H80" s="152">
        <v>410</v>
      </c>
      <c r="I80" s="181" t="s">
        <v>183</v>
      </c>
      <c r="J80" s="152">
        <v>204</v>
      </c>
      <c r="K80" s="152">
        <f>10*K37</f>
        <v>470</v>
      </c>
      <c r="L80" s="152">
        <v>247</v>
      </c>
      <c r="M80" s="152">
        <f>10*M37</f>
        <v>490</v>
      </c>
      <c r="N80" s="152"/>
      <c r="O80" s="152"/>
      <c r="P80" s="163"/>
      <c r="Q80" s="152"/>
      <c r="R80" s="163"/>
      <c r="S80" s="152"/>
      <c r="T80" s="152"/>
      <c r="U80" s="162"/>
      <c r="V80" s="152"/>
      <c r="W80" s="162"/>
      <c r="X80" s="152" t="s">
        <v>193</v>
      </c>
      <c r="Y80" s="152">
        <v>169</v>
      </c>
      <c r="Z80" s="152">
        <f>10*Z37</f>
        <v>401</v>
      </c>
      <c r="AA80" s="152">
        <v>198</v>
      </c>
      <c r="AB80" s="152">
        <f>10*AB37</f>
        <v>430</v>
      </c>
      <c r="AC80" s="36" t="s">
        <v>25</v>
      </c>
      <c r="AD80" s="3">
        <v>83</v>
      </c>
      <c r="AE80" s="50">
        <f t="shared" si="2"/>
        <v>403.3520700187367</v>
      </c>
      <c r="AF80" s="3">
        <v>194</v>
      </c>
      <c r="AG80" s="50">
        <f t="shared" si="2"/>
        <v>427.65355132160693</v>
      </c>
      <c r="AM80" s="152" t="s">
        <v>210</v>
      </c>
      <c r="AN80" s="152">
        <v>300</v>
      </c>
      <c r="AO80" s="163">
        <f>10*AO37</f>
        <v>352.94117647058818</v>
      </c>
      <c r="AP80" s="6"/>
      <c r="AQ80" s="6"/>
      <c r="AR80" s="6"/>
      <c r="AS80" s="6"/>
    </row>
    <row r="81" spans="1:45" x14ac:dyDescent="0.3">
      <c r="D81" s="164"/>
      <c r="E81" s="152"/>
      <c r="F81" s="152"/>
      <c r="G81" s="152"/>
      <c r="H81" s="152"/>
      <c r="I81" s="181"/>
      <c r="J81" s="152"/>
      <c r="K81" s="152"/>
      <c r="L81" s="152"/>
      <c r="M81" s="152"/>
      <c r="N81" s="152"/>
      <c r="O81" s="152"/>
      <c r="P81" s="163"/>
      <c r="Q81" s="152"/>
      <c r="R81" s="163"/>
      <c r="S81" s="3"/>
      <c r="T81" s="3"/>
      <c r="U81" s="3"/>
      <c r="V81" s="3"/>
      <c r="W81" s="3"/>
      <c r="X81" s="152"/>
      <c r="Y81" s="152"/>
      <c r="Z81" s="152"/>
      <c r="AA81" s="152"/>
      <c r="AB81" s="152"/>
      <c r="AC81" s="36" t="s">
        <v>26</v>
      </c>
      <c r="AD81" s="3">
        <v>74</v>
      </c>
      <c r="AE81" s="50">
        <f t="shared" si="2"/>
        <v>412.64765730292538</v>
      </c>
      <c r="AF81" s="3">
        <v>147</v>
      </c>
      <c r="AG81" s="50">
        <f t="shared" si="2"/>
        <v>438.58541775621717</v>
      </c>
      <c r="AM81" s="152"/>
      <c r="AN81" s="152"/>
      <c r="AO81" s="163"/>
      <c r="AP81" s="6"/>
      <c r="AQ81" s="6"/>
      <c r="AR81" s="6"/>
      <c r="AS81" s="6"/>
    </row>
    <row r="82" spans="1:45" x14ac:dyDescent="0.3">
      <c r="A82" s="53" t="s">
        <v>34</v>
      </c>
      <c r="B82" s="16"/>
      <c r="C82" s="16"/>
      <c r="D82" s="16"/>
      <c r="E82" s="16">
        <v>1464</v>
      </c>
      <c r="F82" s="16">
        <v>386</v>
      </c>
      <c r="G82" s="16">
        <v>1552</v>
      </c>
      <c r="H82" s="16">
        <v>413</v>
      </c>
      <c r="I82" s="16"/>
      <c r="J82" s="16">
        <v>780</v>
      </c>
      <c r="K82" s="16">
        <f>10*K39</f>
        <v>450</v>
      </c>
      <c r="L82" s="16">
        <v>875</v>
      </c>
      <c r="M82" s="16">
        <f>10*M39</f>
        <v>470</v>
      </c>
      <c r="N82" s="16"/>
      <c r="O82" s="27">
        <v>632</v>
      </c>
      <c r="P82" s="52">
        <f>10*P39</f>
        <v>336.71725801588104</v>
      </c>
      <c r="Q82" s="27">
        <v>680</v>
      </c>
      <c r="R82" s="52">
        <f>10*R39</f>
        <v>354.9736806586584</v>
      </c>
      <c r="S82" s="16"/>
      <c r="T82" s="16"/>
      <c r="U82" s="28"/>
      <c r="V82" s="16"/>
      <c r="W82" s="28"/>
      <c r="X82" s="16"/>
      <c r="Y82" s="16">
        <v>792</v>
      </c>
      <c r="Z82" s="52">
        <f>10*Z39</f>
        <v>394</v>
      </c>
      <c r="AA82" s="16">
        <v>1005</v>
      </c>
      <c r="AB82" s="52">
        <f>10*AB39</f>
        <v>419</v>
      </c>
      <c r="AC82" s="16"/>
      <c r="AD82" s="16">
        <f>SUM(AD71:AD81)</f>
        <v>907</v>
      </c>
      <c r="AE82" s="52">
        <f>(AD71*AE71+AD72*AE72+AD73*AE73+AD74*AE74+AD75*AE75+AD76*AE76+AD77*AE77+AD78*AE78+AD79*AE79+AD80*AE80+AD81*AE81)/SUM(AD71:AD81)</f>
        <v>401.2476741795989</v>
      </c>
      <c r="AF82" s="16">
        <f>SUM(AF71:AF81)</f>
        <v>1806</v>
      </c>
      <c r="AG82" s="52">
        <f>(AF71*AG71+AF72*AG72+AF73*AG73+AF74*AG74+AF75*AG75+AF76*AG76+AF77*AG77+AF78*AG78+AF79*AG79+AF80*AG80+AF81*AG81)/SUM(AF71:AF81)</f>
        <v>424.12694621281378</v>
      </c>
      <c r="AH82" s="16"/>
      <c r="AI82" s="16"/>
      <c r="AJ82" s="28"/>
      <c r="AK82" s="16"/>
      <c r="AL82" s="51"/>
      <c r="AM82" s="16"/>
      <c r="AN82" s="16">
        <v>1044</v>
      </c>
      <c r="AO82" s="52">
        <f>10*AO39</f>
        <v>329.55041466608469</v>
      </c>
      <c r="AP82" s="73">
        <v>1469</v>
      </c>
      <c r="AQ82" s="52">
        <f>10*AQ39</f>
        <v>369.07311104313243</v>
      </c>
      <c r="AR82" s="6" t="s">
        <v>213</v>
      </c>
      <c r="AS82" s="6"/>
    </row>
    <row r="83" spans="1:45" s="12" customFormat="1" x14ac:dyDescent="0.3">
      <c r="F83" s="43"/>
      <c r="H83" s="43"/>
      <c r="K83" s="43"/>
      <c r="M83" s="43"/>
      <c r="P83" s="43"/>
      <c r="Q83" s="43"/>
      <c r="R83" s="43"/>
      <c r="U83" s="8"/>
      <c r="W83" s="8"/>
      <c r="Z83" s="43"/>
      <c r="AB83" s="43"/>
      <c r="AJ83" s="8"/>
      <c r="AL83" s="8"/>
      <c r="AO83" s="43"/>
      <c r="AP83" s="43"/>
      <c r="AQ83" s="43"/>
      <c r="AR83" s="43"/>
      <c r="AS83" s="43"/>
    </row>
    <row r="84" spans="1:45" x14ac:dyDescent="0.3">
      <c r="AO84" s="6"/>
      <c r="AP84" s="6"/>
      <c r="AQ84" s="6"/>
      <c r="AR84" s="43"/>
      <c r="AS84" s="43"/>
    </row>
    <row r="85" spans="1:45" x14ac:dyDescent="0.3">
      <c r="AR85" s="12"/>
      <c r="AS85" s="12"/>
    </row>
  </sheetData>
  <mergeCells count="471">
    <mergeCell ref="N57:N59"/>
    <mergeCell ref="O57:O59"/>
    <mergeCell ref="P57:P59"/>
    <mergeCell ref="Q57:Q59"/>
    <mergeCell ref="R57:R59"/>
    <mergeCell ref="N49:N50"/>
    <mergeCell ref="O49:O50"/>
    <mergeCell ref="P49:P50"/>
    <mergeCell ref="Q49:Q50"/>
    <mergeCell ref="R49:R50"/>
    <mergeCell ref="N51:N56"/>
    <mergeCell ref="O51:O56"/>
    <mergeCell ref="P51:P56"/>
    <mergeCell ref="Q51:Q56"/>
    <mergeCell ref="R51:R56"/>
    <mergeCell ref="N30:N35"/>
    <mergeCell ref="O30:O35"/>
    <mergeCell ref="P30:P35"/>
    <mergeCell ref="Q30:Q35"/>
    <mergeCell ref="R30:R35"/>
    <mergeCell ref="N36:N38"/>
    <mergeCell ref="O36:O38"/>
    <mergeCell ref="P36:P38"/>
    <mergeCell ref="Q36:Q38"/>
    <mergeCell ref="R36:R38"/>
    <mergeCell ref="N16:N18"/>
    <mergeCell ref="O16:O18"/>
    <mergeCell ref="P16:P18"/>
    <mergeCell ref="Q16:Q18"/>
    <mergeCell ref="R16:R18"/>
    <mergeCell ref="N28:N29"/>
    <mergeCell ref="O28:O29"/>
    <mergeCell ref="P28:P29"/>
    <mergeCell ref="Q28:Q29"/>
    <mergeCell ref="R28:R29"/>
    <mergeCell ref="N8:N9"/>
    <mergeCell ref="O8:O9"/>
    <mergeCell ref="P8:P9"/>
    <mergeCell ref="Q8:Q9"/>
    <mergeCell ref="R8:R9"/>
    <mergeCell ref="N10:N15"/>
    <mergeCell ref="O10:O15"/>
    <mergeCell ref="P10:P15"/>
    <mergeCell ref="Q10:Q15"/>
    <mergeCell ref="R10:R15"/>
    <mergeCell ref="I80:I81"/>
    <mergeCell ref="J80:J81"/>
    <mergeCell ref="K80:K81"/>
    <mergeCell ref="L80:L81"/>
    <mergeCell ref="M80:M81"/>
    <mergeCell ref="X80:X81"/>
    <mergeCell ref="Y80:Y81"/>
    <mergeCell ref="Z80:Z81"/>
    <mergeCell ref="AA80:AA81"/>
    <mergeCell ref="AH77:AH79"/>
    <mergeCell ref="AI77:AI79"/>
    <mergeCell ref="AJ77:AJ79"/>
    <mergeCell ref="AK77:AK79"/>
    <mergeCell ref="AL77:AL79"/>
    <mergeCell ref="AM77:AM79"/>
    <mergeCell ref="AN77:AN79"/>
    <mergeCell ref="AO77:AO79"/>
    <mergeCell ref="N79:N81"/>
    <mergeCell ref="O79:O81"/>
    <mergeCell ref="P79:P81"/>
    <mergeCell ref="Q79:Q81"/>
    <mergeCell ref="R79:R81"/>
    <mergeCell ref="S79:S80"/>
    <mergeCell ref="T79:T80"/>
    <mergeCell ref="U79:U80"/>
    <mergeCell ref="V79:V80"/>
    <mergeCell ref="W79:W80"/>
    <mergeCell ref="AB80:AB81"/>
    <mergeCell ref="AM80:AM81"/>
    <mergeCell ref="AN80:AN81"/>
    <mergeCell ref="AO80:AO81"/>
    <mergeCell ref="X76:X79"/>
    <mergeCell ref="Y76:Y79"/>
    <mergeCell ref="Z76:Z79"/>
    <mergeCell ref="AA76:AA79"/>
    <mergeCell ref="AB76:AB79"/>
    <mergeCell ref="S77:S78"/>
    <mergeCell ref="T77:T78"/>
    <mergeCell ref="U77:U78"/>
    <mergeCell ref="V77:V78"/>
    <mergeCell ref="W77:W78"/>
    <mergeCell ref="S75:S76"/>
    <mergeCell ref="T75:T76"/>
    <mergeCell ref="U75:U76"/>
    <mergeCell ref="V75:V76"/>
    <mergeCell ref="W75:W76"/>
    <mergeCell ref="X73:X75"/>
    <mergeCell ref="Y73:Y75"/>
    <mergeCell ref="Z73:Z75"/>
    <mergeCell ref="AA73:AA75"/>
    <mergeCell ref="I76:I79"/>
    <mergeCell ref="J76:J79"/>
    <mergeCell ref="K76:K79"/>
    <mergeCell ref="L76:L79"/>
    <mergeCell ref="M76:M79"/>
    <mergeCell ref="AB73:AB75"/>
    <mergeCell ref="AH74:AH76"/>
    <mergeCell ref="AI74:AI76"/>
    <mergeCell ref="AJ74:AJ76"/>
    <mergeCell ref="I72:I75"/>
    <mergeCell ref="J72:J75"/>
    <mergeCell ref="K72:K75"/>
    <mergeCell ref="L72:L75"/>
    <mergeCell ref="M72:M75"/>
    <mergeCell ref="N73:N78"/>
    <mergeCell ref="O73:O78"/>
    <mergeCell ref="P73:P78"/>
    <mergeCell ref="Q73:Q78"/>
    <mergeCell ref="R73:R78"/>
    <mergeCell ref="S73:S74"/>
    <mergeCell ref="T73:T74"/>
    <mergeCell ref="U73:U74"/>
    <mergeCell ref="V73:V74"/>
    <mergeCell ref="W73:W74"/>
    <mergeCell ref="AK74:AK76"/>
    <mergeCell ref="AL74:AL76"/>
    <mergeCell ref="AM74:AM76"/>
    <mergeCell ref="AN74:AN76"/>
    <mergeCell ref="AO74:AO76"/>
    <mergeCell ref="AK71:AK73"/>
    <mergeCell ref="AL71:AL73"/>
    <mergeCell ref="AM71:AM73"/>
    <mergeCell ref="AN71:AN73"/>
    <mergeCell ref="AO71:AO73"/>
    <mergeCell ref="D80:D81"/>
    <mergeCell ref="E80:E81"/>
    <mergeCell ref="F80:F81"/>
    <mergeCell ref="G80:G81"/>
    <mergeCell ref="H80:H81"/>
    <mergeCell ref="AP67:AP69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Y71:Y72"/>
    <mergeCell ref="Z71:Z72"/>
    <mergeCell ref="AA71:AA72"/>
    <mergeCell ref="AB71:AB72"/>
    <mergeCell ref="AH71:AH73"/>
    <mergeCell ref="AI71:AI73"/>
    <mergeCell ref="AJ71:AJ73"/>
    <mergeCell ref="D76:D77"/>
    <mergeCell ref="E76:E77"/>
    <mergeCell ref="F76:F77"/>
    <mergeCell ref="G76:G77"/>
    <mergeCell ref="H76:H77"/>
    <mergeCell ref="D78:D79"/>
    <mergeCell ref="E78:E79"/>
    <mergeCell ref="F78:F79"/>
    <mergeCell ref="G78:G79"/>
    <mergeCell ref="H78:H79"/>
    <mergeCell ref="D72:D73"/>
    <mergeCell ref="E72:E73"/>
    <mergeCell ref="F72:F73"/>
    <mergeCell ref="G72:G73"/>
    <mergeCell ref="H72:H73"/>
    <mergeCell ref="D74:D75"/>
    <mergeCell ref="E74:E75"/>
    <mergeCell ref="F74:F75"/>
    <mergeCell ref="G74:G75"/>
    <mergeCell ref="H74:H75"/>
    <mergeCell ref="E15:E16"/>
    <mergeCell ref="F15:F16"/>
    <mergeCell ref="G15:G16"/>
    <mergeCell ref="H15:H16"/>
    <mergeCell ref="D17:D18"/>
    <mergeCell ref="E17:E18"/>
    <mergeCell ref="F17:F18"/>
    <mergeCell ref="G17:G18"/>
    <mergeCell ref="H17:H18"/>
    <mergeCell ref="D64:H64"/>
    <mergeCell ref="I64:M64"/>
    <mergeCell ref="N64:R64"/>
    <mergeCell ref="S64:W64"/>
    <mergeCell ref="X64:AB64"/>
    <mergeCell ref="AC64:AG64"/>
    <mergeCell ref="AH64:AL64"/>
    <mergeCell ref="AM64:AQ64"/>
    <mergeCell ref="D9:D10"/>
    <mergeCell ref="E9:E10"/>
    <mergeCell ref="F9:F10"/>
    <mergeCell ref="G9:G10"/>
    <mergeCell ref="H9:H10"/>
    <mergeCell ref="D11:D12"/>
    <mergeCell ref="E11:E12"/>
    <mergeCell ref="F11:F12"/>
    <mergeCell ref="G11:G12"/>
    <mergeCell ref="H11:H12"/>
    <mergeCell ref="D13:D14"/>
    <mergeCell ref="E13:E14"/>
    <mergeCell ref="F13:F14"/>
    <mergeCell ref="G13:G14"/>
    <mergeCell ref="H13:H14"/>
    <mergeCell ref="D15:D16"/>
    <mergeCell ref="AM55:AM57"/>
    <mergeCell ref="AN55:AN57"/>
    <mergeCell ref="AO55:AO57"/>
    <mergeCell ref="AM58:AM59"/>
    <mergeCell ref="AN58:AN59"/>
    <mergeCell ref="AO58:AO59"/>
    <mergeCell ref="AP4:AP6"/>
    <mergeCell ref="AP24:AP26"/>
    <mergeCell ref="AP45:AP47"/>
    <mergeCell ref="AN34:AN36"/>
    <mergeCell ref="AO34:AO36"/>
    <mergeCell ref="AM37:AM38"/>
    <mergeCell ref="AN37:AN38"/>
    <mergeCell ref="AO37:AO38"/>
    <mergeCell ref="AM49:AM51"/>
    <mergeCell ref="AN49:AN51"/>
    <mergeCell ref="AO49:AO51"/>
    <mergeCell ref="AM52:AM54"/>
    <mergeCell ref="AN52:AN54"/>
    <mergeCell ref="AO52:AO54"/>
    <mergeCell ref="AH55:AH57"/>
    <mergeCell ref="AI55:AI57"/>
    <mergeCell ref="AJ55:AJ57"/>
    <mergeCell ref="AK55:AK57"/>
    <mergeCell ref="AL55:AL57"/>
    <mergeCell ref="AM8:AM10"/>
    <mergeCell ref="AN8:AN10"/>
    <mergeCell ref="AO8:AO10"/>
    <mergeCell ref="AM11:AM13"/>
    <mergeCell ref="AN11:AN13"/>
    <mergeCell ref="AO11:AO13"/>
    <mergeCell ref="AM14:AM16"/>
    <mergeCell ref="AN14:AN16"/>
    <mergeCell ref="AO14:AO16"/>
    <mergeCell ref="AM17:AM18"/>
    <mergeCell ref="AN17:AN18"/>
    <mergeCell ref="AO17:AO18"/>
    <mergeCell ref="AM28:AM30"/>
    <mergeCell ref="AN28:AN30"/>
    <mergeCell ref="AO28:AO30"/>
    <mergeCell ref="AM31:AM33"/>
    <mergeCell ref="AN31:AN33"/>
    <mergeCell ref="AO31:AO33"/>
    <mergeCell ref="AM34:AM36"/>
    <mergeCell ref="AH49:AH51"/>
    <mergeCell ref="AI49:AI51"/>
    <mergeCell ref="AJ49:AJ51"/>
    <mergeCell ref="AK49:AK51"/>
    <mergeCell ref="AL49:AL51"/>
    <mergeCell ref="AH52:AH54"/>
    <mergeCell ref="AI52:AI54"/>
    <mergeCell ref="AJ52:AJ54"/>
    <mergeCell ref="AK52:AK54"/>
    <mergeCell ref="AL52:AL54"/>
    <mergeCell ref="AL28:AL30"/>
    <mergeCell ref="AH31:AH33"/>
    <mergeCell ref="AI31:AI33"/>
    <mergeCell ref="AJ31:AJ33"/>
    <mergeCell ref="AK31:AK33"/>
    <mergeCell ref="AL31:AL33"/>
    <mergeCell ref="AH34:AH36"/>
    <mergeCell ref="AI34:AI36"/>
    <mergeCell ref="AJ34:AJ36"/>
    <mergeCell ref="AK34:AK36"/>
    <mergeCell ref="AL34:AL36"/>
    <mergeCell ref="AL8:AL10"/>
    <mergeCell ref="AH11:AH13"/>
    <mergeCell ref="AI11:AI13"/>
    <mergeCell ref="AJ11:AJ13"/>
    <mergeCell ref="AK11:AK13"/>
    <mergeCell ref="AL11:AL13"/>
    <mergeCell ref="AH14:AH16"/>
    <mergeCell ref="AI14:AI16"/>
    <mergeCell ref="AJ14:AJ16"/>
    <mergeCell ref="AK14:AK16"/>
    <mergeCell ref="AL14:AL16"/>
    <mergeCell ref="S36:S37"/>
    <mergeCell ref="T36:T37"/>
    <mergeCell ref="U36:U37"/>
    <mergeCell ref="V36:V37"/>
    <mergeCell ref="W36:W37"/>
    <mergeCell ref="AH8:AH10"/>
    <mergeCell ref="AI8:AI10"/>
    <mergeCell ref="AJ8:AJ10"/>
    <mergeCell ref="AK8:AK10"/>
    <mergeCell ref="AH28:AH30"/>
    <mergeCell ref="AI28:AI30"/>
    <mergeCell ref="AJ28:AJ30"/>
    <mergeCell ref="AK28:AK30"/>
    <mergeCell ref="S32:S33"/>
    <mergeCell ref="T32:T33"/>
    <mergeCell ref="U32:U33"/>
    <mergeCell ref="V32:V33"/>
    <mergeCell ref="W32:W33"/>
    <mergeCell ref="S34:S35"/>
    <mergeCell ref="T34:T35"/>
    <mergeCell ref="U34:U35"/>
    <mergeCell ref="V34:V35"/>
    <mergeCell ref="W34:W35"/>
    <mergeCell ref="U16:U17"/>
    <mergeCell ref="V16:V17"/>
    <mergeCell ref="W16:W17"/>
    <mergeCell ref="S28:S29"/>
    <mergeCell ref="T28:T29"/>
    <mergeCell ref="U28:U29"/>
    <mergeCell ref="V28:V29"/>
    <mergeCell ref="W28:W29"/>
    <mergeCell ref="S30:S31"/>
    <mergeCell ref="T30:T31"/>
    <mergeCell ref="U30:U31"/>
    <mergeCell ref="V30:V31"/>
    <mergeCell ref="W30:W31"/>
    <mergeCell ref="U8:U9"/>
    <mergeCell ref="V8:V9"/>
    <mergeCell ref="W8:W9"/>
    <mergeCell ref="S10:S11"/>
    <mergeCell ref="T10:T11"/>
    <mergeCell ref="U10:U11"/>
    <mergeCell ref="V10:V11"/>
    <mergeCell ref="W10:W11"/>
    <mergeCell ref="X54:X57"/>
    <mergeCell ref="X49:X50"/>
    <mergeCell ref="X33:X36"/>
    <mergeCell ref="X28:X29"/>
    <mergeCell ref="S12:S13"/>
    <mergeCell ref="T12:T13"/>
    <mergeCell ref="U12:U13"/>
    <mergeCell ref="V12:V13"/>
    <mergeCell ref="W12:W13"/>
    <mergeCell ref="S14:S15"/>
    <mergeCell ref="T14:T15"/>
    <mergeCell ref="U14:U15"/>
    <mergeCell ref="V14:V15"/>
    <mergeCell ref="W14:W15"/>
    <mergeCell ref="S16:S17"/>
    <mergeCell ref="T16:T17"/>
    <mergeCell ref="Y54:Y57"/>
    <mergeCell ref="Z54:Z57"/>
    <mergeCell ref="AA54:AA57"/>
    <mergeCell ref="AB54:AB57"/>
    <mergeCell ref="X58:X59"/>
    <mergeCell ref="Y58:Y59"/>
    <mergeCell ref="Z58:Z59"/>
    <mergeCell ref="AA58:AA59"/>
    <mergeCell ref="AB58:AB59"/>
    <mergeCell ref="Y49:Y50"/>
    <mergeCell ref="Z49:Z50"/>
    <mergeCell ref="AA49:AA50"/>
    <mergeCell ref="AB49:AB50"/>
    <mergeCell ref="X51:X53"/>
    <mergeCell ref="Y51:Y53"/>
    <mergeCell ref="Z51:Z53"/>
    <mergeCell ref="AA51:AA53"/>
    <mergeCell ref="AB51:AB53"/>
    <mergeCell ref="Y33:Y36"/>
    <mergeCell ref="Z33:Z36"/>
    <mergeCell ref="AA33:AA36"/>
    <mergeCell ref="AB33:AB36"/>
    <mergeCell ref="X37:X38"/>
    <mergeCell ref="Y37:Y38"/>
    <mergeCell ref="Z37:Z38"/>
    <mergeCell ref="AA37:AA38"/>
    <mergeCell ref="AB37:AB38"/>
    <mergeCell ref="Y28:Y29"/>
    <mergeCell ref="Z28:Z29"/>
    <mergeCell ref="AA28:AA29"/>
    <mergeCell ref="AB28:AB29"/>
    <mergeCell ref="X30:X32"/>
    <mergeCell ref="Y30:Y32"/>
    <mergeCell ref="Z30:Z32"/>
    <mergeCell ref="AA30:AA32"/>
    <mergeCell ref="AB30:AB32"/>
    <mergeCell ref="AB13:AB16"/>
    <mergeCell ref="X17:X18"/>
    <mergeCell ref="Y17:Y18"/>
    <mergeCell ref="Z17:Z18"/>
    <mergeCell ref="AA17:AA18"/>
    <mergeCell ref="AB17:AB18"/>
    <mergeCell ref="Z8:Z9"/>
    <mergeCell ref="AA8:AA9"/>
    <mergeCell ref="AB8:AB9"/>
    <mergeCell ref="X10:X12"/>
    <mergeCell ref="Y10:Y12"/>
    <mergeCell ref="Z10:Z12"/>
    <mergeCell ref="AA10:AA12"/>
    <mergeCell ref="AB10:AB12"/>
    <mergeCell ref="I54:I57"/>
    <mergeCell ref="J54:J57"/>
    <mergeCell ref="K54:K57"/>
    <mergeCell ref="L54:L57"/>
    <mergeCell ref="M54:M57"/>
    <mergeCell ref="I58:I59"/>
    <mergeCell ref="J58:J59"/>
    <mergeCell ref="K58:K59"/>
    <mergeCell ref="L58:L59"/>
    <mergeCell ref="M58:M59"/>
    <mergeCell ref="I37:I38"/>
    <mergeCell ref="J37:J38"/>
    <mergeCell ref="K37:K38"/>
    <mergeCell ref="L37:L38"/>
    <mergeCell ref="M37:M38"/>
    <mergeCell ref="I50:I53"/>
    <mergeCell ref="J50:J53"/>
    <mergeCell ref="K50:K53"/>
    <mergeCell ref="L50:L53"/>
    <mergeCell ref="M50:M53"/>
    <mergeCell ref="L33:L36"/>
    <mergeCell ref="M33:M36"/>
    <mergeCell ref="I17:I18"/>
    <mergeCell ref="J17:J18"/>
    <mergeCell ref="L17:L18"/>
    <mergeCell ref="I29:I32"/>
    <mergeCell ref="J29:J32"/>
    <mergeCell ref="K29:K32"/>
    <mergeCell ref="L29:L32"/>
    <mergeCell ref="K17:K18"/>
    <mergeCell ref="M17:M18"/>
    <mergeCell ref="D42:H42"/>
    <mergeCell ref="I42:M42"/>
    <mergeCell ref="N42:R42"/>
    <mergeCell ref="S42:W42"/>
    <mergeCell ref="X42:AB42"/>
    <mergeCell ref="AC42:AG42"/>
    <mergeCell ref="AH42:AL42"/>
    <mergeCell ref="AM42:AQ42"/>
    <mergeCell ref="AC1:AG1"/>
    <mergeCell ref="AH1:AL1"/>
    <mergeCell ref="AM1:AQ1"/>
    <mergeCell ref="I9:I12"/>
    <mergeCell ref="J9:J12"/>
    <mergeCell ref="L9:L12"/>
    <mergeCell ref="I13:I16"/>
    <mergeCell ref="J13:J16"/>
    <mergeCell ref="L13:L16"/>
    <mergeCell ref="K13:K16"/>
    <mergeCell ref="AH21:AL21"/>
    <mergeCell ref="AM21:AQ21"/>
    <mergeCell ref="M29:M32"/>
    <mergeCell ref="I33:I36"/>
    <mergeCell ref="J33:J36"/>
    <mergeCell ref="K33:K36"/>
    <mergeCell ref="C6:C18"/>
    <mergeCell ref="D21:H21"/>
    <mergeCell ref="I21:M21"/>
    <mergeCell ref="N21:R21"/>
    <mergeCell ref="S21:W21"/>
    <mergeCell ref="X21:AB21"/>
    <mergeCell ref="AC21:AG21"/>
    <mergeCell ref="B1:C1"/>
    <mergeCell ref="D1:H1"/>
    <mergeCell ref="I1:M1"/>
    <mergeCell ref="N1:R1"/>
    <mergeCell ref="S1:W1"/>
    <mergeCell ref="X1:AB1"/>
    <mergeCell ref="M13:M16"/>
    <mergeCell ref="M9:M12"/>
    <mergeCell ref="K9:K12"/>
    <mergeCell ref="X8:X9"/>
    <mergeCell ref="Y8:Y9"/>
    <mergeCell ref="X13:X16"/>
    <mergeCell ref="Y13:Y16"/>
    <mergeCell ref="S8:S9"/>
    <mergeCell ref="T8:T9"/>
    <mergeCell ref="Z13:Z16"/>
    <mergeCell ref="AA13:AA16"/>
  </mergeCells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S85"/>
  <sheetViews>
    <sheetView workbookViewId="0">
      <pane xSplit="3" ySplit="2" topLeftCell="L3" activePane="bottomRight" state="frozen"/>
      <selection activeCell="S4" sqref="S4:W6"/>
      <selection pane="topRight" activeCell="S4" sqref="S4:W6"/>
      <selection pane="bottomLeft" activeCell="S4" sqref="S4:W6"/>
      <selection pane="bottomRight" activeCell="F29" sqref="F29"/>
    </sheetView>
  </sheetViews>
  <sheetFormatPr defaultColWidth="8.77734375" defaultRowHeight="14.4" x14ac:dyDescent="0.3"/>
  <cols>
    <col min="1" max="1" width="8.77734375" customWidth="1"/>
    <col min="2" max="3" width="7.77734375" customWidth="1"/>
    <col min="4" max="4" width="6.44140625" bestFit="1" customWidth="1"/>
    <col min="5" max="7" width="5" bestFit="1" customWidth="1"/>
    <col min="8" max="8" width="8" bestFit="1" customWidth="1"/>
    <col min="9" max="9" width="6.44140625" bestFit="1" customWidth="1"/>
    <col min="10" max="10" width="4" bestFit="1" customWidth="1"/>
    <col min="11" max="11" width="5" bestFit="1" customWidth="1"/>
    <col min="12" max="12" width="4" bestFit="1" customWidth="1"/>
    <col min="13" max="13" width="8" bestFit="1" customWidth="1"/>
    <col min="14" max="14" width="6.44140625" bestFit="1" customWidth="1"/>
    <col min="15" max="15" width="4" bestFit="1" customWidth="1"/>
    <col min="16" max="16" width="6.44140625" bestFit="1" customWidth="1"/>
    <col min="17" max="17" width="4" bestFit="1" customWidth="1"/>
    <col min="18" max="18" width="8" bestFit="1" customWidth="1"/>
    <col min="19" max="19" width="6.44140625" bestFit="1" customWidth="1"/>
    <col min="20" max="20" width="4" bestFit="1" customWidth="1"/>
    <col min="21" max="21" width="5" bestFit="1" customWidth="1"/>
    <col min="22" max="22" width="4" bestFit="1" customWidth="1"/>
    <col min="23" max="23" width="8" bestFit="1" customWidth="1"/>
    <col min="24" max="24" width="6.44140625" bestFit="1" customWidth="1"/>
    <col min="25" max="25" width="4" bestFit="1" customWidth="1"/>
    <col min="26" max="27" width="5" bestFit="1" customWidth="1"/>
    <col min="28" max="28" width="8" bestFit="1" customWidth="1"/>
    <col min="29" max="29" width="6.44140625" bestFit="1" customWidth="1"/>
    <col min="30" max="30" width="4" bestFit="1" customWidth="1"/>
    <col min="31" max="32" width="5" bestFit="1" customWidth="1"/>
    <col min="33" max="33" width="8" bestFit="1" customWidth="1"/>
    <col min="34" max="34" width="6.44140625" bestFit="1" customWidth="1"/>
    <col min="35" max="35" width="4" bestFit="1" customWidth="1"/>
    <col min="36" max="36" width="7.44140625" customWidth="1"/>
    <col min="37" max="37" width="4" bestFit="1" customWidth="1"/>
    <col min="38" max="38" width="8" bestFit="1" customWidth="1"/>
    <col min="39" max="39" width="6.44140625" bestFit="1" customWidth="1"/>
    <col min="40" max="40" width="8.44140625" bestFit="1" customWidth="1"/>
    <col min="41" max="41" width="9" customWidth="1"/>
    <col min="42" max="42" width="5" bestFit="1" customWidth="1"/>
    <col min="43" max="43" width="8" bestFit="1" customWidth="1"/>
  </cols>
  <sheetData>
    <row r="1" spans="1:44" x14ac:dyDescent="0.3">
      <c r="A1" s="68" t="s">
        <v>147</v>
      </c>
      <c r="B1" s="152" t="s">
        <v>40</v>
      </c>
      <c r="C1" s="152"/>
      <c r="D1" s="152" t="s">
        <v>1</v>
      </c>
      <c r="E1" s="152"/>
      <c r="F1" s="152"/>
      <c r="G1" s="152"/>
      <c r="H1" s="152"/>
      <c r="I1" s="152" t="s">
        <v>2</v>
      </c>
      <c r="J1" s="152"/>
      <c r="K1" s="152"/>
      <c r="L1" s="152"/>
      <c r="M1" s="152"/>
      <c r="N1" s="152" t="s">
        <v>3</v>
      </c>
      <c r="O1" s="152"/>
      <c r="P1" s="152"/>
      <c r="Q1" s="152"/>
      <c r="R1" s="152"/>
      <c r="S1" s="152" t="s">
        <v>4</v>
      </c>
      <c r="T1" s="152"/>
      <c r="U1" s="152"/>
      <c r="V1" s="152"/>
      <c r="W1" s="152"/>
      <c r="X1" s="152" t="s">
        <v>5</v>
      </c>
      <c r="Y1" s="152"/>
      <c r="Z1" s="152"/>
      <c r="AA1" s="152"/>
      <c r="AB1" s="152"/>
      <c r="AC1" s="152" t="s">
        <v>6</v>
      </c>
      <c r="AD1" s="152"/>
      <c r="AE1" s="152"/>
      <c r="AF1" s="152"/>
      <c r="AG1" s="152"/>
      <c r="AH1" s="152" t="s">
        <v>7</v>
      </c>
      <c r="AI1" s="152"/>
      <c r="AJ1" s="152"/>
      <c r="AK1" s="152"/>
      <c r="AL1" s="152"/>
      <c r="AM1" s="152" t="s">
        <v>8</v>
      </c>
      <c r="AN1" s="152"/>
      <c r="AO1" s="152"/>
      <c r="AP1" s="152"/>
      <c r="AQ1" s="152"/>
    </row>
    <row r="2" spans="1:44" x14ac:dyDescent="0.3">
      <c r="A2" s="3"/>
      <c r="B2" s="3" t="s">
        <v>39</v>
      </c>
      <c r="C2" s="3" t="s">
        <v>38</v>
      </c>
      <c r="D2" s="55" t="s">
        <v>37</v>
      </c>
      <c r="E2" s="55" t="s">
        <v>11</v>
      </c>
      <c r="F2" s="55" t="s">
        <v>27</v>
      </c>
      <c r="G2" s="55" t="s">
        <v>11</v>
      </c>
      <c r="H2" s="55" t="s">
        <v>28</v>
      </c>
      <c r="I2" s="3" t="s">
        <v>37</v>
      </c>
      <c r="J2" s="3" t="s">
        <v>11</v>
      </c>
      <c r="K2" s="3" t="s">
        <v>27</v>
      </c>
      <c r="L2" s="3" t="s">
        <v>11</v>
      </c>
      <c r="M2" s="3" t="s">
        <v>28</v>
      </c>
      <c r="N2" s="3" t="s">
        <v>37</v>
      </c>
      <c r="O2" s="3" t="s">
        <v>11</v>
      </c>
      <c r="P2" s="3" t="s">
        <v>27</v>
      </c>
      <c r="Q2" s="3" t="s">
        <v>11</v>
      </c>
      <c r="R2" s="3" t="s">
        <v>28</v>
      </c>
      <c r="S2" s="3" t="s">
        <v>37</v>
      </c>
      <c r="T2" s="3" t="s">
        <v>11</v>
      </c>
      <c r="U2" s="3" t="s">
        <v>27</v>
      </c>
      <c r="V2" s="3" t="s">
        <v>11</v>
      </c>
      <c r="W2" s="3" t="s">
        <v>28</v>
      </c>
      <c r="X2" s="55" t="s">
        <v>37</v>
      </c>
      <c r="Y2" s="55" t="s">
        <v>11</v>
      </c>
      <c r="Z2" s="55" t="s">
        <v>27</v>
      </c>
      <c r="AA2" s="55" t="s">
        <v>11</v>
      </c>
      <c r="AB2" s="55" t="s">
        <v>28</v>
      </c>
      <c r="AC2" s="55" t="s">
        <v>37</v>
      </c>
      <c r="AD2" s="55" t="s">
        <v>11</v>
      </c>
      <c r="AE2" s="55" t="s">
        <v>27</v>
      </c>
      <c r="AF2" s="55" t="s">
        <v>11</v>
      </c>
      <c r="AG2" s="55" t="s">
        <v>28</v>
      </c>
      <c r="AH2" s="3" t="s">
        <v>37</v>
      </c>
      <c r="AI2" s="3" t="s">
        <v>11</v>
      </c>
      <c r="AJ2" s="3" t="s">
        <v>27</v>
      </c>
      <c r="AK2" s="3" t="s">
        <v>11</v>
      </c>
      <c r="AL2" s="3" t="s">
        <v>28</v>
      </c>
      <c r="AM2" s="3" t="s">
        <v>37</v>
      </c>
      <c r="AN2" s="3" t="s">
        <v>11</v>
      </c>
      <c r="AO2" s="3" t="s">
        <v>27</v>
      </c>
      <c r="AP2" s="3" t="s">
        <v>11</v>
      </c>
      <c r="AQ2" s="3" t="s">
        <v>28</v>
      </c>
    </row>
    <row r="3" spans="1:44" x14ac:dyDescent="0.3">
      <c r="B3" s="4" t="s">
        <v>12</v>
      </c>
      <c r="C3" t="s">
        <v>150</v>
      </c>
      <c r="D3" s="25" t="s">
        <v>222</v>
      </c>
      <c r="E3" s="3">
        <v>66</v>
      </c>
      <c r="F3" s="3">
        <v>9</v>
      </c>
      <c r="G3" s="3">
        <v>64</v>
      </c>
      <c r="H3" s="3">
        <v>7.5</v>
      </c>
      <c r="I3" s="102" t="s">
        <v>311</v>
      </c>
      <c r="J3" s="103">
        <v>239</v>
      </c>
      <c r="K3" s="103">
        <v>7.1</v>
      </c>
      <c r="L3" s="103">
        <v>228</v>
      </c>
      <c r="M3" s="103">
        <v>6.5</v>
      </c>
      <c r="X3" s="3"/>
      <c r="Y3" s="3"/>
      <c r="Z3" s="3"/>
      <c r="AA3" s="3"/>
      <c r="AB3" s="3"/>
      <c r="AC3" s="36" t="s">
        <v>12</v>
      </c>
      <c r="AD3" s="3">
        <v>277</v>
      </c>
      <c r="AE3" s="37">
        <v>8</v>
      </c>
      <c r="AF3" s="3">
        <v>302</v>
      </c>
      <c r="AG3" s="37">
        <v>7.6</v>
      </c>
      <c r="AM3" s="3"/>
      <c r="AN3" s="3" t="s">
        <v>212</v>
      </c>
      <c r="AO3" s="3" t="s">
        <v>211</v>
      </c>
      <c r="AP3" s="3" t="s">
        <v>217</v>
      </c>
    </row>
    <row r="4" spans="1:44" x14ac:dyDescent="0.3">
      <c r="B4" s="4" t="s">
        <v>13</v>
      </c>
      <c r="C4" t="s">
        <v>92</v>
      </c>
      <c r="D4" s="26" t="s">
        <v>223</v>
      </c>
      <c r="E4" s="3">
        <v>150</v>
      </c>
      <c r="F4" s="3">
        <v>9.6</v>
      </c>
      <c r="G4" s="3">
        <v>141</v>
      </c>
      <c r="H4" s="3">
        <v>8.9</v>
      </c>
      <c r="I4" s="104" t="s">
        <v>312</v>
      </c>
      <c r="J4" s="105">
        <v>184</v>
      </c>
      <c r="K4" s="105">
        <v>7.7</v>
      </c>
      <c r="L4" s="105">
        <v>164</v>
      </c>
      <c r="M4" s="105">
        <v>7.1</v>
      </c>
      <c r="S4" s="3"/>
      <c r="T4" s="85" t="s">
        <v>304</v>
      </c>
      <c r="U4" s="85"/>
      <c r="V4" s="84"/>
      <c r="W4" s="84"/>
      <c r="X4" s="31" t="s">
        <v>196</v>
      </c>
      <c r="Y4" s="3">
        <v>490</v>
      </c>
      <c r="Z4" s="3">
        <v>8</v>
      </c>
      <c r="AA4" s="3">
        <v>559</v>
      </c>
      <c r="AB4" s="3">
        <v>7</v>
      </c>
      <c r="AC4" s="36" t="s">
        <v>13</v>
      </c>
      <c r="AD4" s="3">
        <v>168</v>
      </c>
      <c r="AE4" s="37">
        <v>11</v>
      </c>
      <c r="AF4" s="3">
        <v>179</v>
      </c>
      <c r="AG4" s="37">
        <v>9</v>
      </c>
      <c r="AM4" s="39" t="s">
        <v>214</v>
      </c>
      <c r="AN4" s="3">
        <v>1503</v>
      </c>
      <c r="AO4" s="37">
        <v>8.9700000000000006</v>
      </c>
      <c r="AP4" s="162">
        <v>9.3699999999999992</v>
      </c>
      <c r="AQ4" s="5"/>
    </row>
    <row r="5" spans="1:44" x14ac:dyDescent="0.3">
      <c r="B5" s="4" t="s">
        <v>14</v>
      </c>
      <c r="C5" t="s">
        <v>151</v>
      </c>
      <c r="D5" s="26" t="s">
        <v>224</v>
      </c>
      <c r="E5" s="3">
        <v>134</v>
      </c>
      <c r="F5" s="3">
        <v>10.5</v>
      </c>
      <c r="G5" s="3">
        <v>135</v>
      </c>
      <c r="H5" s="3">
        <v>8.6999999999999993</v>
      </c>
      <c r="S5" s="85" t="s">
        <v>302</v>
      </c>
      <c r="T5" s="3">
        <v>636</v>
      </c>
      <c r="U5" s="3">
        <v>8</v>
      </c>
      <c r="X5" s="32" t="s">
        <v>198</v>
      </c>
      <c r="Y5" s="33">
        <v>476</v>
      </c>
      <c r="Z5" s="33">
        <v>9</v>
      </c>
      <c r="AA5" s="33">
        <v>574</v>
      </c>
      <c r="AB5" s="33">
        <v>8</v>
      </c>
      <c r="AC5" s="36" t="s">
        <v>14</v>
      </c>
      <c r="AD5" s="3">
        <v>93</v>
      </c>
      <c r="AE5" s="37">
        <v>11.8</v>
      </c>
      <c r="AF5" s="3">
        <v>89</v>
      </c>
      <c r="AG5" s="37">
        <v>9.5</v>
      </c>
      <c r="AM5" s="40" t="s">
        <v>215</v>
      </c>
      <c r="AN5" s="3">
        <v>1620</v>
      </c>
      <c r="AO5" s="37">
        <v>9.89</v>
      </c>
      <c r="AP5" s="162"/>
      <c r="AQ5" s="8"/>
      <c r="AR5" s="12"/>
    </row>
    <row r="6" spans="1:44" x14ac:dyDescent="0.3">
      <c r="B6" s="4" t="s">
        <v>45</v>
      </c>
      <c r="C6" s="183" t="s">
        <v>152</v>
      </c>
      <c r="D6" s="26" t="s">
        <v>225</v>
      </c>
      <c r="E6" s="3">
        <v>117</v>
      </c>
      <c r="F6" s="3">
        <v>11.2</v>
      </c>
      <c r="G6" s="3">
        <v>123</v>
      </c>
      <c r="H6" s="3">
        <v>7.9</v>
      </c>
      <c r="S6" s="85" t="s">
        <v>303</v>
      </c>
      <c r="T6" s="3">
        <v>687</v>
      </c>
      <c r="U6" s="3">
        <v>8</v>
      </c>
      <c r="X6" s="32" t="s">
        <v>197</v>
      </c>
      <c r="Y6" s="3">
        <v>423</v>
      </c>
      <c r="Z6" s="3">
        <v>10</v>
      </c>
      <c r="AA6" s="3">
        <v>577</v>
      </c>
      <c r="AB6" s="3">
        <v>8</v>
      </c>
      <c r="AC6" s="36" t="s">
        <v>15</v>
      </c>
      <c r="AD6" s="3">
        <v>80</v>
      </c>
      <c r="AE6" s="37">
        <v>13.2</v>
      </c>
      <c r="AF6" s="3">
        <v>117</v>
      </c>
      <c r="AG6" s="37">
        <v>9.6</v>
      </c>
      <c r="AM6" s="3" t="s">
        <v>216</v>
      </c>
      <c r="AN6" s="3">
        <v>1500</v>
      </c>
      <c r="AO6" s="37">
        <v>9.19</v>
      </c>
      <c r="AP6" s="162"/>
      <c r="AQ6" s="12"/>
      <c r="AR6" s="8"/>
    </row>
    <row r="7" spans="1:44" x14ac:dyDescent="0.3">
      <c r="B7" s="4"/>
      <c r="C7" s="183"/>
      <c r="D7" s="26"/>
      <c r="E7" s="3"/>
      <c r="F7" s="3"/>
      <c r="G7" s="3"/>
      <c r="H7" s="3"/>
      <c r="X7" s="38"/>
      <c r="Y7" s="3"/>
      <c r="Z7" s="3"/>
      <c r="AA7" s="3"/>
      <c r="AB7" s="3"/>
      <c r="AC7" s="36"/>
      <c r="AD7" s="3"/>
      <c r="AE7" s="37"/>
      <c r="AF7" s="3"/>
      <c r="AG7" s="37"/>
      <c r="AM7" s="3"/>
      <c r="AN7" s="3" t="s">
        <v>212</v>
      </c>
      <c r="AO7" s="3" t="s">
        <v>211</v>
      </c>
      <c r="AP7" s="3"/>
    </row>
    <row r="8" spans="1:44" x14ac:dyDescent="0.3">
      <c r="C8" s="183"/>
      <c r="D8" s="26" t="s">
        <v>226</v>
      </c>
      <c r="E8" s="3">
        <v>170</v>
      </c>
      <c r="F8" s="3">
        <v>12.2</v>
      </c>
      <c r="G8" s="3">
        <v>176</v>
      </c>
      <c r="H8" s="3">
        <v>9.1999999999999993</v>
      </c>
      <c r="I8" s="3" t="s">
        <v>16</v>
      </c>
      <c r="J8" s="3">
        <v>47</v>
      </c>
      <c r="K8" s="3">
        <v>13</v>
      </c>
      <c r="L8" s="3">
        <v>52</v>
      </c>
      <c r="M8" s="3">
        <v>10</v>
      </c>
      <c r="N8" s="152" t="s">
        <v>191</v>
      </c>
      <c r="O8" s="152">
        <v>131</v>
      </c>
      <c r="P8" s="162">
        <v>13.3</v>
      </c>
      <c r="Q8" s="152">
        <v>119</v>
      </c>
      <c r="R8" s="162">
        <v>10.3</v>
      </c>
      <c r="S8" s="152" t="s">
        <v>200</v>
      </c>
      <c r="T8" s="152">
        <v>138</v>
      </c>
      <c r="U8" s="152">
        <v>14</v>
      </c>
      <c r="V8" s="152">
        <v>143</v>
      </c>
      <c r="W8" s="153">
        <v>9.4</v>
      </c>
      <c r="X8" s="152" t="s">
        <v>191</v>
      </c>
      <c r="Y8" s="152">
        <v>132</v>
      </c>
      <c r="Z8" s="152">
        <v>10.8</v>
      </c>
      <c r="AA8" s="152">
        <v>202</v>
      </c>
      <c r="AB8" s="152">
        <v>8.9</v>
      </c>
      <c r="AC8" s="36" t="s">
        <v>16</v>
      </c>
      <c r="AD8" s="3">
        <v>135</v>
      </c>
      <c r="AE8" s="37">
        <v>14.8</v>
      </c>
      <c r="AF8" s="3">
        <v>192</v>
      </c>
      <c r="AG8" s="37">
        <v>9.6</v>
      </c>
      <c r="AH8" s="152" t="s">
        <v>207</v>
      </c>
      <c r="AI8" s="159">
        <v>164</v>
      </c>
      <c r="AJ8" s="165">
        <v>14.1</v>
      </c>
      <c r="AK8" s="159">
        <v>160</v>
      </c>
      <c r="AL8" s="167">
        <v>12.5</v>
      </c>
      <c r="AM8" s="154" t="s">
        <v>207</v>
      </c>
      <c r="AN8" s="154">
        <v>772</v>
      </c>
      <c r="AO8" s="216">
        <v>10.7</v>
      </c>
    </row>
    <row r="9" spans="1:44" x14ac:dyDescent="0.3">
      <c r="C9" s="183"/>
      <c r="D9" s="164" t="s">
        <v>218</v>
      </c>
      <c r="E9" s="152">
        <v>190</v>
      </c>
      <c r="F9" s="152">
        <v>13.2</v>
      </c>
      <c r="G9" s="152">
        <v>185</v>
      </c>
      <c r="H9" s="152">
        <v>10</v>
      </c>
      <c r="I9" s="152" t="s">
        <v>181</v>
      </c>
      <c r="J9" s="152">
        <v>221</v>
      </c>
      <c r="K9" s="152">
        <v>12</v>
      </c>
      <c r="L9" s="152">
        <v>259</v>
      </c>
      <c r="M9" s="152">
        <v>10</v>
      </c>
      <c r="N9" s="152"/>
      <c r="O9" s="152"/>
      <c r="P9" s="162"/>
      <c r="Q9" s="152"/>
      <c r="R9" s="162"/>
      <c r="S9" s="152"/>
      <c r="T9" s="152"/>
      <c r="U9" s="152"/>
      <c r="V9" s="152"/>
      <c r="W9" s="153"/>
      <c r="X9" s="152"/>
      <c r="Y9" s="152"/>
      <c r="Z9" s="152"/>
      <c r="AA9" s="152"/>
      <c r="AB9" s="152"/>
      <c r="AC9" s="36" t="s">
        <v>17</v>
      </c>
      <c r="AD9" s="3">
        <v>77</v>
      </c>
      <c r="AE9" s="37">
        <v>13.5</v>
      </c>
      <c r="AF9" s="3">
        <v>137</v>
      </c>
      <c r="AG9" s="37">
        <v>12</v>
      </c>
      <c r="AH9" s="152"/>
      <c r="AI9" s="159"/>
      <c r="AJ9" s="165"/>
      <c r="AK9" s="159"/>
      <c r="AL9" s="167"/>
      <c r="AM9" s="152"/>
      <c r="AN9" s="152"/>
      <c r="AO9" s="162"/>
    </row>
    <row r="10" spans="1:44" x14ac:dyDescent="0.3">
      <c r="C10" s="183"/>
      <c r="D10" s="164"/>
      <c r="E10" s="152"/>
      <c r="F10" s="152"/>
      <c r="G10" s="152"/>
      <c r="H10" s="152"/>
      <c r="I10" s="152"/>
      <c r="J10" s="152"/>
      <c r="K10" s="152"/>
      <c r="L10" s="152"/>
      <c r="M10" s="152"/>
      <c r="N10" s="152" t="s">
        <v>248</v>
      </c>
      <c r="O10" s="152">
        <v>350</v>
      </c>
      <c r="P10" s="162">
        <v>12.9</v>
      </c>
      <c r="Q10" s="152">
        <v>394</v>
      </c>
      <c r="R10" s="162">
        <v>9.6999999999999993</v>
      </c>
      <c r="S10" s="152" t="s">
        <v>201</v>
      </c>
      <c r="T10" s="152">
        <v>136</v>
      </c>
      <c r="U10" s="152">
        <v>13</v>
      </c>
      <c r="V10" s="152">
        <v>169</v>
      </c>
      <c r="W10" s="153">
        <v>11</v>
      </c>
      <c r="X10" s="152" t="s">
        <v>192</v>
      </c>
      <c r="Y10" s="152">
        <v>183</v>
      </c>
      <c r="Z10" s="152">
        <v>11.7</v>
      </c>
      <c r="AA10" s="152">
        <v>247</v>
      </c>
      <c r="AB10" s="152">
        <v>9.6999999999999993</v>
      </c>
      <c r="AC10" s="36" t="s">
        <v>18</v>
      </c>
      <c r="AD10" s="3">
        <v>85</v>
      </c>
      <c r="AE10" s="37">
        <v>14.2</v>
      </c>
      <c r="AF10" s="3">
        <v>158</v>
      </c>
      <c r="AG10" s="37">
        <v>11.9</v>
      </c>
      <c r="AH10" s="152"/>
      <c r="AI10" s="159"/>
      <c r="AJ10" s="165"/>
      <c r="AK10" s="159"/>
      <c r="AL10" s="167"/>
      <c r="AM10" s="152"/>
      <c r="AN10" s="152"/>
      <c r="AO10" s="162"/>
    </row>
    <row r="11" spans="1:44" x14ac:dyDescent="0.3">
      <c r="C11" s="183"/>
      <c r="D11" s="164" t="s">
        <v>219</v>
      </c>
      <c r="E11" s="152">
        <v>253</v>
      </c>
      <c r="F11" s="152">
        <v>13.2</v>
      </c>
      <c r="G11" s="152">
        <v>289</v>
      </c>
      <c r="H11" s="152">
        <v>10.3</v>
      </c>
      <c r="I11" s="152"/>
      <c r="J11" s="152"/>
      <c r="K11" s="152"/>
      <c r="L11" s="152"/>
      <c r="M11" s="152"/>
      <c r="N11" s="152"/>
      <c r="O11" s="152"/>
      <c r="P11" s="162"/>
      <c r="Q11" s="152"/>
      <c r="R11" s="162"/>
      <c r="S11" s="152"/>
      <c r="T11" s="152"/>
      <c r="U11" s="152"/>
      <c r="V11" s="152"/>
      <c r="W11" s="153"/>
      <c r="X11" s="152"/>
      <c r="Y11" s="152"/>
      <c r="Z11" s="152"/>
      <c r="AA11" s="152"/>
      <c r="AB11" s="152"/>
      <c r="AC11" s="36" t="s">
        <v>19</v>
      </c>
      <c r="AD11" s="3">
        <v>84</v>
      </c>
      <c r="AE11" s="37">
        <v>14.3</v>
      </c>
      <c r="AF11" s="3">
        <v>160</v>
      </c>
      <c r="AG11" s="37">
        <v>11.6</v>
      </c>
      <c r="AH11" s="152" t="s">
        <v>208</v>
      </c>
      <c r="AI11" s="159">
        <v>157</v>
      </c>
      <c r="AJ11" s="165">
        <v>14.6</v>
      </c>
      <c r="AK11" s="159">
        <v>181</v>
      </c>
      <c r="AL11" s="167">
        <v>14.2</v>
      </c>
      <c r="AM11" s="158" t="s">
        <v>208</v>
      </c>
      <c r="AN11" s="152">
        <v>692</v>
      </c>
      <c r="AO11" s="162">
        <v>10.7</v>
      </c>
    </row>
    <row r="12" spans="1:44" x14ac:dyDescent="0.3">
      <c r="C12" s="183"/>
      <c r="D12" s="164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62"/>
      <c r="Q12" s="152"/>
      <c r="R12" s="162"/>
      <c r="S12" s="152" t="s">
        <v>202</v>
      </c>
      <c r="T12" s="152">
        <v>179</v>
      </c>
      <c r="U12" s="152">
        <v>12</v>
      </c>
      <c r="V12" s="152">
        <v>256</v>
      </c>
      <c r="W12" s="153">
        <v>10</v>
      </c>
      <c r="X12" s="152"/>
      <c r="Y12" s="152"/>
      <c r="Z12" s="152"/>
      <c r="AA12" s="152"/>
      <c r="AB12" s="152"/>
      <c r="AC12" s="36" t="s">
        <v>20</v>
      </c>
      <c r="AD12" s="3">
        <v>69</v>
      </c>
      <c r="AE12" s="37">
        <v>13.4</v>
      </c>
      <c r="AF12" s="3">
        <v>167</v>
      </c>
      <c r="AG12" s="37">
        <v>10.3</v>
      </c>
      <c r="AH12" s="152"/>
      <c r="AI12" s="159"/>
      <c r="AJ12" s="165"/>
      <c r="AK12" s="159"/>
      <c r="AL12" s="167"/>
      <c r="AM12" s="158"/>
      <c r="AN12" s="152"/>
      <c r="AO12" s="162"/>
    </row>
    <row r="13" spans="1:44" x14ac:dyDescent="0.3">
      <c r="C13" s="183"/>
      <c r="D13" s="164" t="s">
        <v>220</v>
      </c>
      <c r="E13" s="152">
        <v>297</v>
      </c>
      <c r="F13" s="152">
        <v>13.3</v>
      </c>
      <c r="G13" s="152">
        <v>318</v>
      </c>
      <c r="H13" s="152">
        <v>10.199999999999999</v>
      </c>
      <c r="I13" s="152" t="s">
        <v>182</v>
      </c>
      <c r="J13" s="152">
        <v>308</v>
      </c>
      <c r="K13" s="152">
        <v>11</v>
      </c>
      <c r="L13" s="152">
        <v>317</v>
      </c>
      <c r="M13" s="152">
        <v>10</v>
      </c>
      <c r="N13" s="152"/>
      <c r="O13" s="152"/>
      <c r="P13" s="162"/>
      <c r="Q13" s="152"/>
      <c r="R13" s="162"/>
      <c r="S13" s="152"/>
      <c r="T13" s="152"/>
      <c r="U13" s="152"/>
      <c r="V13" s="152"/>
      <c r="W13" s="153"/>
      <c r="X13" s="152" t="s">
        <v>182</v>
      </c>
      <c r="Y13" s="152">
        <v>308</v>
      </c>
      <c r="Z13" s="152">
        <v>11.9</v>
      </c>
      <c r="AA13" s="152">
        <v>358</v>
      </c>
      <c r="AB13" s="152">
        <v>9.9</v>
      </c>
      <c r="AC13" s="36" t="s">
        <v>21</v>
      </c>
      <c r="AD13" s="3">
        <v>67</v>
      </c>
      <c r="AE13" s="37">
        <v>13.1</v>
      </c>
      <c r="AF13" s="3">
        <v>168</v>
      </c>
      <c r="AG13" s="37">
        <v>9.6</v>
      </c>
      <c r="AH13" s="152"/>
      <c r="AI13" s="159"/>
      <c r="AJ13" s="165"/>
      <c r="AK13" s="159"/>
      <c r="AL13" s="167"/>
      <c r="AM13" s="158"/>
      <c r="AN13" s="152"/>
      <c r="AO13" s="162"/>
    </row>
    <row r="14" spans="1:44" x14ac:dyDescent="0.3">
      <c r="C14" s="183"/>
      <c r="D14" s="164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62"/>
      <c r="Q14" s="152"/>
      <c r="R14" s="162"/>
      <c r="S14" s="152" t="s">
        <v>203</v>
      </c>
      <c r="T14" s="152">
        <v>192</v>
      </c>
      <c r="U14" s="152">
        <v>12</v>
      </c>
      <c r="V14" s="152">
        <v>193</v>
      </c>
      <c r="W14" s="153">
        <v>10</v>
      </c>
      <c r="X14" s="152"/>
      <c r="Y14" s="152"/>
      <c r="Z14" s="152"/>
      <c r="AA14" s="152"/>
      <c r="AB14" s="152"/>
      <c r="AC14" s="36" t="s">
        <v>22</v>
      </c>
      <c r="AD14" s="3">
        <v>73</v>
      </c>
      <c r="AE14" s="37">
        <v>13.7</v>
      </c>
      <c r="AF14" s="3">
        <v>136</v>
      </c>
      <c r="AG14" s="37">
        <v>10.199999999999999</v>
      </c>
      <c r="AH14" s="158" t="s">
        <v>209</v>
      </c>
      <c r="AI14" s="159">
        <v>149</v>
      </c>
      <c r="AJ14" s="167">
        <v>14.8</v>
      </c>
      <c r="AK14" s="159">
        <v>200</v>
      </c>
      <c r="AL14" s="167">
        <v>12.4</v>
      </c>
      <c r="AM14" s="152" t="s">
        <v>209</v>
      </c>
      <c r="AN14" s="152">
        <v>749</v>
      </c>
      <c r="AO14" s="162">
        <v>10</v>
      </c>
    </row>
    <row r="15" spans="1:44" x14ac:dyDescent="0.3">
      <c r="C15" s="183"/>
      <c r="D15" s="164" t="s">
        <v>221</v>
      </c>
      <c r="E15" s="152">
        <v>292</v>
      </c>
      <c r="F15" s="152">
        <v>13.2</v>
      </c>
      <c r="G15" s="152">
        <v>322</v>
      </c>
      <c r="H15" s="152">
        <v>10.199999999999999</v>
      </c>
      <c r="I15" s="152"/>
      <c r="J15" s="152"/>
      <c r="K15" s="152"/>
      <c r="L15" s="152"/>
      <c r="M15" s="152"/>
      <c r="N15" s="152"/>
      <c r="O15" s="152"/>
      <c r="P15" s="162"/>
      <c r="Q15" s="152"/>
      <c r="R15" s="162"/>
      <c r="S15" s="152"/>
      <c r="T15" s="152"/>
      <c r="U15" s="152"/>
      <c r="V15" s="152"/>
      <c r="W15" s="153"/>
      <c r="X15" s="152"/>
      <c r="Y15" s="152"/>
      <c r="Z15" s="152"/>
      <c r="AA15" s="152"/>
      <c r="AB15" s="152"/>
      <c r="AC15" s="36" t="s">
        <v>23</v>
      </c>
      <c r="AD15" s="3">
        <v>75</v>
      </c>
      <c r="AE15" s="37">
        <v>12.9</v>
      </c>
      <c r="AF15" s="3">
        <v>160</v>
      </c>
      <c r="AG15" s="37">
        <v>10.199999999999999</v>
      </c>
      <c r="AH15" s="158"/>
      <c r="AI15" s="159"/>
      <c r="AJ15" s="167"/>
      <c r="AK15" s="159"/>
      <c r="AL15" s="167"/>
      <c r="AM15" s="152"/>
      <c r="AN15" s="152"/>
      <c r="AO15" s="162"/>
    </row>
    <row r="16" spans="1:44" x14ac:dyDescent="0.3">
      <c r="C16" s="183"/>
      <c r="D16" s="164"/>
      <c r="E16" s="152"/>
      <c r="F16" s="152"/>
      <c r="G16" s="152"/>
      <c r="H16" s="152"/>
      <c r="I16" s="152"/>
      <c r="J16" s="152"/>
      <c r="K16" s="152"/>
      <c r="L16" s="152"/>
      <c r="M16" s="152"/>
      <c r="N16" s="152" t="s">
        <v>249</v>
      </c>
      <c r="O16" s="152">
        <v>151</v>
      </c>
      <c r="P16" s="162">
        <v>11</v>
      </c>
      <c r="Q16" s="152">
        <v>167</v>
      </c>
      <c r="R16" s="162">
        <v>8.1999999999999993</v>
      </c>
      <c r="S16" s="152" t="s">
        <v>204</v>
      </c>
      <c r="T16" s="152">
        <v>217</v>
      </c>
      <c r="U16" s="152">
        <v>12</v>
      </c>
      <c r="V16" s="152">
        <v>164</v>
      </c>
      <c r="W16" s="153">
        <v>9.3000000000000007</v>
      </c>
      <c r="X16" s="152"/>
      <c r="Y16" s="152"/>
      <c r="Z16" s="152"/>
      <c r="AA16" s="152"/>
      <c r="AB16" s="152"/>
      <c r="AC16" s="36" t="s">
        <v>24</v>
      </c>
      <c r="AD16" s="3">
        <v>85</v>
      </c>
      <c r="AE16" s="37">
        <v>13.1</v>
      </c>
      <c r="AF16" s="3">
        <v>187</v>
      </c>
      <c r="AG16" s="37">
        <v>10</v>
      </c>
      <c r="AH16" s="158"/>
      <c r="AI16" s="159"/>
      <c r="AJ16" s="167"/>
      <c r="AK16" s="159"/>
      <c r="AL16" s="167"/>
      <c r="AM16" s="152"/>
      <c r="AN16" s="152"/>
      <c r="AO16" s="162"/>
    </row>
    <row r="17" spans="1:45" x14ac:dyDescent="0.3">
      <c r="C17" s="183"/>
      <c r="D17" s="164" t="s">
        <v>210</v>
      </c>
      <c r="E17" s="152">
        <v>262</v>
      </c>
      <c r="F17" s="152">
        <v>12.6</v>
      </c>
      <c r="G17" s="152">
        <v>262</v>
      </c>
      <c r="H17" s="152">
        <v>9.9</v>
      </c>
      <c r="I17" s="152" t="s">
        <v>183</v>
      </c>
      <c r="J17" s="152">
        <v>204</v>
      </c>
      <c r="K17" s="152">
        <v>10</v>
      </c>
      <c r="L17" s="152">
        <v>247</v>
      </c>
      <c r="M17" s="152">
        <v>9</v>
      </c>
      <c r="N17" s="152"/>
      <c r="O17" s="152"/>
      <c r="P17" s="162"/>
      <c r="Q17" s="152"/>
      <c r="R17" s="162"/>
      <c r="S17" s="152"/>
      <c r="T17" s="152"/>
      <c r="U17" s="152"/>
      <c r="V17" s="152"/>
      <c r="W17" s="153"/>
      <c r="X17" s="152" t="s">
        <v>193</v>
      </c>
      <c r="Y17" s="152">
        <v>169</v>
      </c>
      <c r="Z17" s="152">
        <v>11</v>
      </c>
      <c r="AA17" s="152">
        <v>198</v>
      </c>
      <c r="AB17" s="152">
        <v>9.4</v>
      </c>
      <c r="AC17" s="36" t="s">
        <v>25</v>
      </c>
      <c r="AD17" s="3">
        <v>83</v>
      </c>
      <c r="AE17" s="37">
        <v>12.2</v>
      </c>
      <c r="AF17" s="3">
        <v>194</v>
      </c>
      <c r="AG17" s="37">
        <v>12.9</v>
      </c>
      <c r="AM17" s="152" t="s">
        <v>210</v>
      </c>
      <c r="AN17" s="152">
        <v>300</v>
      </c>
      <c r="AO17" s="162">
        <v>9</v>
      </c>
    </row>
    <row r="18" spans="1:45" x14ac:dyDescent="0.3">
      <c r="C18" s="183"/>
      <c r="D18" s="164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62"/>
      <c r="Q18" s="152"/>
      <c r="R18" s="162"/>
      <c r="S18" s="3"/>
      <c r="T18" s="3"/>
      <c r="U18" s="3"/>
      <c r="V18" s="3"/>
      <c r="W18" s="34"/>
      <c r="X18" s="152"/>
      <c r="Y18" s="152"/>
      <c r="Z18" s="152"/>
      <c r="AA18" s="152"/>
      <c r="AB18" s="152"/>
      <c r="AC18" s="36" t="s">
        <v>26</v>
      </c>
      <c r="AD18" s="3">
        <v>74</v>
      </c>
      <c r="AE18" s="37">
        <v>13</v>
      </c>
      <c r="AF18" s="3">
        <v>147</v>
      </c>
      <c r="AG18" s="37">
        <v>9.1</v>
      </c>
      <c r="AM18" s="152"/>
      <c r="AN18" s="152"/>
      <c r="AO18" s="162"/>
    </row>
    <row r="19" spans="1:45" x14ac:dyDescent="0.3">
      <c r="A19" s="53" t="s">
        <v>34</v>
      </c>
      <c r="B19" s="53"/>
      <c r="C19" s="51"/>
      <c r="D19" s="16"/>
      <c r="E19" s="16">
        <v>1464</v>
      </c>
      <c r="F19" s="16">
        <v>13</v>
      </c>
      <c r="G19" s="16">
        <v>1552</v>
      </c>
      <c r="H19" s="16">
        <v>10</v>
      </c>
      <c r="I19" s="64"/>
      <c r="J19" s="16"/>
      <c r="K19" s="16">
        <v>11</v>
      </c>
      <c r="L19" s="16"/>
      <c r="M19" s="16">
        <v>10</v>
      </c>
      <c r="N19" s="16"/>
      <c r="O19" s="27">
        <v>632</v>
      </c>
      <c r="P19" s="28">
        <v>12.5</v>
      </c>
      <c r="Q19" s="27">
        <v>680</v>
      </c>
      <c r="R19" s="28">
        <v>9.4</v>
      </c>
      <c r="S19" s="16"/>
      <c r="T19" s="16">
        <v>862</v>
      </c>
      <c r="U19" s="16">
        <v>13</v>
      </c>
      <c r="V19" s="16">
        <v>925</v>
      </c>
      <c r="W19" s="51">
        <v>9.9</v>
      </c>
      <c r="X19" s="16"/>
      <c r="Y19" s="16">
        <v>792</v>
      </c>
      <c r="Z19" s="16">
        <v>11.5</v>
      </c>
      <c r="AA19" s="16">
        <v>1005</v>
      </c>
      <c r="AB19" s="16">
        <v>9.5</v>
      </c>
      <c r="AC19" s="16"/>
      <c r="AD19" s="16">
        <f>SUM(AD8:AD18)</f>
        <v>907</v>
      </c>
      <c r="AE19" s="28">
        <f>(AD8*AE8+AD9*AE9+AD10*AE10+AD11*AE11+AD12*AE12+AD13*AE13+AD14*AE14+AD15*AE15+AD16*AE16+AD17*AE17+AD18*AE18)/SUM(AD8:AD18)</f>
        <v>13.565270121278942</v>
      </c>
      <c r="AF19" s="16">
        <f>SUM(AF8:AF18)</f>
        <v>1806</v>
      </c>
      <c r="AG19" s="28">
        <f>(AF8*AG8+AF9*AG9+AF10*AG10+AF11*AG11+AF12*AG12+AF13*AG13+AF14*AG14+AF15*AG15+AF16*AG16+AF17*AG17+AF18*AG18)/SUM(AF8:AF18)</f>
        <v>10.678737541528239</v>
      </c>
      <c r="AH19" s="64"/>
      <c r="AI19" s="16"/>
      <c r="AJ19" s="28">
        <v>14.5</v>
      </c>
      <c r="AK19" s="16"/>
      <c r="AL19" s="16">
        <v>13</v>
      </c>
      <c r="AM19" s="56"/>
      <c r="AN19" s="56">
        <v>1044</v>
      </c>
      <c r="AO19" s="57">
        <v>12.2</v>
      </c>
      <c r="AP19" s="16">
        <v>1469</v>
      </c>
      <c r="AQ19" s="28">
        <v>8.9</v>
      </c>
      <c r="AR19" s="16" t="s">
        <v>213</v>
      </c>
      <c r="AS19" s="28">
        <v>10.3</v>
      </c>
    </row>
    <row r="20" spans="1:45" s="12" customFormat="1" x14ac:dyDescent="0.3">
      <c r="F20" s="8"/>
      <c r="G20" s="8"/>
      <c r="H20" s="8"/>
      <c r="M20" s="8"/>
      <c r="P20" s="8"/>
      <c r="Q20" s="43"/>
      <c r="R20" s="8"/>
      <c r="U20" s="8"/>
      <c r="W20" s="8"/>
      <c r="Z20" s="8"/>
      <c r="AB20" s="8"/>
      <c r="AJ20" s="8"/>
      <c r="AL20" s="8"/>
      <c r="AS20" s="8"/>
    </row>
    <row r="21" spans="1:45" x14ac:dyDescent="0.3">
      <c r="A21" s="68" t="s">
        <v>148</v>
      </c>
      <c r="B21" s="3"/>
      <c r="C21" s="3"/>
      <c r="D21" s="152" t="s">
        <v>1</v>
      </c>
      <c r="E21" s="152"/>
      <c r="F21" s="152"/>
      <c r="G21" s="152"/>
      <c r="H21" s="152"/>
      <c r="I21" s="152" t="s">
        <v>2</v>
      </c>
      <c r="J21" s="152"/>
      <c r="K21" s="152"/>
      <c r="L21" s="152"/>
      <c r="M21" s="152"/>
      <c r="N21" s="152" t="s">
        <v>3</v>
      </c>
      <c r="O21" s="152"/>
      <c r="P21" s="152"/>
      <c r="Q21" s="152"/>
      <c r="R21" s="152"/>
      <c r="S21" s="152" t="s">
        <v>4</v>
      </c>
      <c r="T21" s="152"/>
      <c r="U21" s="152"/>
      <c r="V21" s="152"/>
      <c r="W21" s="152"/>
      <c r="X21" s="152" t="s">
        <v>5</v>
      </c>
      <c r="Y21" s="152"/>
      <c r="Z21" s="152"/>
      <c r="AA21" s="152"/>
      <c r="AB21" s="152"/>
      <c r="AC21" s="152" t="s">
        <v>6</v>
      </c>
      <c r="AD21" s="152"/>
      <c r="AE21" s="152"/>
      <c r="AF21" s="152"/>
      <c r="AG21" s="152"/>
      <c r="AH21" s="152" t="s">
        <v>7</v>
      </c>
      <c r="AI21" s="152"/>
      <c r="AJ21" s="152"/>
      <c r="AK21" s="152"/>
      <c r="AL21" s="152"/>
      <c r="AM21" s="152" t="s">
        <v>8</v>
      </c>
      <c r="AN21" s="152"/>
      <c r="AO21" s="152"/>
      <c r="AP21" s="152"/>
      <c r="AQ21" s="152"/>
      <c r="AR21" s="12"/>
      <c r="AS21" s="8"/>
    </row>
    <row r="22" spans="1:45" x14ac:dyDescent="0.3">
      <c r="A22" s="3"/>
      <c r="B22" s="3"/>
      <c r="C22" s="3"/>
      <c r="D22" s="3" t="s">
        <v>37</v>
      </c>
      <c r="E22" s="3" t="s">
        <v>11</v>
      </c>
      <c r="F22" s="3" t="s">
        <v>27</v>
      </c>
      <c r="G22" s="3" t="s">
        <v>11</v>
      </c>
      <c r="H22" s="3" t="s">
        <v>28</v>
      </c>
      <c r="I22" s="3" t="s">
        <v>37</v>
      </c>
      <c r="J22" s="3" t="s">
        <v>11</v>
      </c>
      <c r="K22" s="3" t="s">
        <v>27</v>
      </c>
      <c r="L22" s="3" t="s">
        <v>11</v>
      </c>
      <c r="M22" s="3" t="s">
        <v>28</v>
      </c>
      <c r="N22" s="3" t="s">
        <v>37</v>
      </c>
      <c r="O22" s="3" t="s">
        <v>11</v>
      </c>
      <c r="P22" s="3" t="s">
        <v>27</v>
      </c>
      <c r="Q22" s="3" t="s">
        <v>11</v>
      </c>
      <c r="R22" s="3" t="s">
        <v>28</v>
      </c>
      <c r="S22" s="3" t="s">
        <v>37</v>
      </c>
      <c r="T22" s="3" t="s">
        <v>11</v>
      </c>
      <c r="U22" s="3" t="s">
        <v>27</v>
      </c>
      <c r="V22" s="3" t="s">
        <v>11</v>
      </c>
      <c r="W22" s="3" t="s">
        <v>28</v>
      </c>
      <c r="X22" s="3" t="s">
        <v>37</v>
      </c>
      <c r="Y22" s="3" t="s">
        <v>11</v>
      </c>
      <c r="Z22" s="3" t="s">
        <v>27</v>
      </c>
      <c r="AA22" s="3" t="s">
        <v>11</v>
      </c>
      <c r="AB22" s="3" t="s">
        <v>28</v>
      </c>
      <c r="AC22" s="55" t="s">
        <v>37</v>
      </c>
      <c r="AD22" s="55" t="s">
        <v>11</v>
      </c>
      <c r="AE22" s="55" t="s">
        <v>27</v>
      </c>
      <c r="AF22" s="55" t="s">
        <v>11</v>
      </c>
      <c r="AG22" s="55" t="s">
        <v>28</v>
      </c>
      <c r="AH22" s="3" t="s">
        <v>37</v>
      </c>
      <c r="AI22" s="3" t="s">
        <v>11</v>
      </c>
      <c r="AJ22" s="3" t="s">
        <v>27</v>
      </c>
      <c r="AK22" s="3" t="s">
        <v>11</v>
      </c>
      <c r="AL22" s="3" t="s">
        <v>28</v>
      </c>
      <c r="AM22" s="55" t="s">
        <v>37</v>
      </c>
      <c r="AN22" s="55" t="s">
        <v>11</v>
      </c>
      <c r="AO22" s="55" t="s">
        <v>27</v>
      </c>
      <c r="AP22" s="55" t="s">
        <v>11</v>
      </c>
      <c r="AQ22" s="3" t="s">
        <v>28</v>
      </c>
    </row>
    <row r="23" spans="1:45" x14ac:dyDescent="0.3">
      <c r="I23" s="102" t="s">
        <v>311</v>
      </c>
      <c r="J23" s="103">
        <v>239</v>
      </c>
      <c r="K23" s="103">
        <v>1.2</v>
      </c>
      <c r="L23" s="103">
        <v>228</v>
      </c>
      <c r="M23" s="103">
        <v>1.2</v>
      </c>
      <c r="AC23" s="36" t="s">
        <v>12</v>
      </c>
      <c r="AD23" s="3">
        <v>277</v>
      </c>
      <c r="AE23" s="37">
        <f>AE3/Energy!AC3</f>
        <v>1.3377926421404682</v>
      </c>
      <c r="AF23" s="3">
        <v>302</v>
      </c>
      <c r="AG23" s="37">
        <f>AG3/Energy!AE3</f>
        <v>1.353565576690176</v>
      </c>
      <c r="AM23" s="3"/>
      <c r="AN23" s="3" t="s">
        <v>212</v>
      </c>
      <c r="AO23" s="3" t="s">
        <v>211</v>
      </c>
      <c r="AP23" s="3" t="s">
        <v>217</v>
      </c>
    </row>
    <row r="24" spans="1:45" x14ac:dyDescent="0.3">
      <c r="I24" s="104" t="s">
        <v>312</v>
      </c>
      <c r="J24" s="105">
        <v>184</v>
      </c>
      <c r="K24" s="105">
        <v>1.2</v>
      </c>
      <c r="L24" s="105">
        <v>164</v>
      </c>
      <c r="M24" s="105">
        <v>1.2</v>
      </c>
      <c r="AC24" s="36" t="s">
        <v>13</v>
      </c>
      <c r="AD24" s="3">
        <v>168</v>
      </c>
      <c r="AE24" s="37">
        <f>AE4/Energy!AC4</f>
        <v>1.4398471144154876</v>
      </c>
      <c r="AF24" s="3">
        <v>179</v>
      </c>
      <c r="AG24" s="37">
        <f>AG4/Energy!AE4</f>
        <v>1.3373354334452732</v>
      </c>
      <c r="AM24" s="39" t="s">
        <v>214</v>
      </c>
      <c r="AN24" s="3">
        <v>1503</v>
      </c>
      <c r="AO24" s="37">
        <f>AO4/Energy!AM4</f>
        <v>1.3097758633277361</v>
      </c>
      <c r="AP24" s="162">
        <f>AP4/Energy!AN4</f>
        <v>1.22998162247309</v>
      </c>
      <c r="AQ24" s="5"/>
    </row>
    <row r="25" spans="1:45" x14ac:dyDescent="0.3">
      <c r="AC25" s="36" t="s">
        <v>14</v>
      </c>
      <c r="AD25" s="3">
        <v>93</v>
      </c>
      <c r="AE25" s="37">
        <f>AE5/Energy!AC5</f>
        <v>1.4175876982220088</v>
      </c>
      <c r="AF25" s="3">
        <v>89</v>
      </c>
      <c r="AG25" s="37">
        <f>AG5/Energy!AE5</f>
        <v>1.4196691423703991</v>
      </c>
      <c r="AM25" s="40" t="s">
        <v>215</v>
      </c>
      <c r="AN25" s="3">
        <v>1620</v>
      </c>
      <c r="AO25" s="37">
        <f>AO5/Energy!AM5</f>
        <v>1.2869895635426698</v>
      </c>
      <c r="AP25" s="162"/>
      <c r="AQ25" s="5"/>
    </row>
    <row r="26" spans="1:45" x14ac:dyDescent="0.3">
      <c r="AC26" s="36" t="s">
        <v>15</v>
      </c>
      <c r="AD26" s="3">
        <v>80</v>
      </c>
      <c r="AE26" s="37">
        <f>AE6/Energy!AC6</f>
        <v>1.4089167351556746</v>
      </c>
      <c r="AF26" s="3">
        <v>117</v>
      </c>
      <c r="AG26" s="37">
        <f>AG6/Energy!AE6</f>
        <v>1.4642628351789146</v>
      </c>
      <c r="AM26" s="3" t="s">
        <v>216</v>
      </c>
      <c r="AN26" s="3">
        <v>1500</v>
      </c>
      <c r="AO26" s="37">
        <f>AO6/Energy!AM6</f>
        <v>1.1049657328363591</v>
      </c>
      <c r="AP26" s="162"/>
      <c r="AQ26" s="12"/>
      <c r="AR26" s="8"/>
    </row>
    <row r="27" spans="1:45" x14ac:dyDescent="0.3">
      <c r="R27" s="5"/>
      <c r="AC27" s="36"/>
      <c r="AD27" s="3"/>
      <c r="AE27" s="37"/>
      <c r="AF27" s="3"/>
      <c r="AG27" s="37"/>
      <c r="AM27" s="3"/>
      <c r="AN27" s="3" t="s">
        <v>212</v>
      </c>
      <c r="AO27" s="3" t="s">
        <v>211</v>
      </c>
      <c r="AP27" s="3"/>
    </row>
    <row r="28" spans="1:45" x14ac:dyDescent="0.3">
      <c r="I28" s="3" t="s">
        <v>16</v>
      </c>
      <c r="J28" s="3">
        <v>47</v>
      </c>
      <c r="K28" s="3">
        <v>1.2</v>
      </c>
      <c r="L28" s="3">
        <v>52</v>
      </c>
      <c r="M28" s="3">
        <v>1.4</v>
      </c>
      <c r="N28" s="152" t="s">
        <v>191</v>
      </c>
      <c r="O28" s="152">
        <v>131</v>
      </c>
      <c r="P28" s="162">
        <f>P8/Energy!N8</f>
        <v>1.2031843676497196</v>
      </c>
      <c r="Q28" s="152">
        <v>119</v>
      </c>
      <c r="R28" s="162">
        <f>R8/Energy!P8</f>
        <v>1.2949459391501132</v>
      </c>
      <c r="S28" s="152" t="s">
        <v>200</v>
      </c>
      <c r="T28" s="152">
        <v>138</v>
      </c>
      <c r="U28" s="162">
        <f>U8/Energy!S8</f>
        <v>1.09375</v>
      </c>
      <c r="V28" s="152">
        <v>143</v>
      </c>
      <c r="W28" s="162">
        <f>W8/Energy!U8</f>
        <v>1.1604938271604939</v>
      </c>
      <c r="X28" s="152" t="s">
        <v>191</v>
      </c>
      <c r="Y28" s="152">
        <v>132</v>
      </c>
      <c r="Z28" s="152">
        <v>1.2</v>
      </c>
      <c r="AA28" s="152">
        <v>202</v>
      </c>
      <c r="AB28" s="152">
        <v>1.19</v>
      </c>
      <c r="AC28" s="36" t="s">
        <v>16</v>
      </c>
      <c r="AD28" s="3">
        <v>135</v>
      </c>
      <c r="AE28" s="37">
        <f>AE8/Energy!AC8</f>
        <v>1.522994124124021</v>
      </c>
      <c r="AF28" s="3">
        <v>192</v>
      </c>
      <c r="AG28" s="37">
        <f>AG8/Energy!AE8</f>
        <v>1.416242531533525</v>
      </c>
      <c r="AH28" s="152" t="s">
        <v>207</v>
      </c>
      <c r="AI28" s="159">
        <v>164</v>
      </c>
      <c r="AJ28" s="167">
        <f>AJ8/Energy!AH8</f>
        <v>1.2994450834969955</v>
      </c>
      <c r="AK28" s="159">
        <v>160</v>
      </c>
      <c r="AL28" s="167">
        <f>AL8/Energy!AJ8</f>
        <v>1.6602232296309205</v>
      </c>
      <c r="AM28" s="152" t="s">
        <v>207</v>
      </c>
      <c r="AN28" s="152">
        <v>772</v>
      </c>
      <c r="AO28" s="162">
        <f>AO8/Energy!AM8</f>
        <v>1.3196842624568326</v>
      </c>
    </row>
    <row r="29" spans="1:45" x14ac:dyDescent="0.3">
      <c r="I29" s="152" t="s">
        <v>181</v>
      </c>
      <c r="J29" s="152">
        <v>221</v>
      </c>
      <c r="K29" s="152">
        <v>1.2</v>
      </c>
      <c r="L29" s="152">
        <v>259</v>
      </c>
      <c r="M29" s="152">
        <v>1.4</v>
      </c>
      <c r="N29" s="152"/>
      <c r="O29" s="152"/>
      <c r="P29" s="162"/>
      <c r="Q29" s="152"/>
      <c r="R29" s="162"/>
      <c r="S29" s="152"/>
      <c r="T29" s="152"/>
      <c r="U29" s="162"/>
      <c r="V29" s="152"/>
      <c r="W29" s="162"/>
      <c r="X29" s="152"/>
      <c r="Y29" s="152"/>
      <c r="Z29" s="152"/>
      <c r="AA29" s="152"/>
      <c r="AB29" s="152"/>
      <c r="AC29" s="36" t="s">
        <v>17</v>
      </c>
      <c r="AD29" s="3">
        <v>77</v>
      </c>
      <c r="AE29" s="37">
        <f>AE9/Energy!AC9</f>
        <v>1.4211124678933849</v>
      </c>
      <c r="AF29" s="3">
        <v>137</v>
      </c>
      <c r="AG29" s="37">
        <f>AG9/Energy!AE9</f>
        <v>1.5825706222140163</v>
      </c>
      <c r="AH29" s="152"/>
      <c r="AI29" s="159"/>
      <c r="AJ29" s="167"/>
      <c r="AK29" s="159"/>
      <c r="AL29" s="167"/>
      <c r="AM29" s="152"/>
      <c r="AN29" s="152"/>
      <c r="AO29" s="162"/>
    </row>
    <row r="30" spans="1:45" x14ac:dyDescent="0.3">
      <c r="I30" s="152"/>
      <c r="J30" s="152"/>
      <c r="K30" s="152"/>
      <c r="L30" s="152"/>
      <c r="M30" s="152"/>
      <c r="N30" s="152" t="s">
        <v>248</v>
      </c>
      <c r="O30" s="152">
        <v>350</v>
      </c>
      <c r="P30" s="162">
        <f>P10/Energy!N10</f>
        <v>1.2811599960274107</v>
      </c>
      <c r="Q30" s="152">
        <v>394</v>
      </c>
      <c r="R30" s="162">
        <f>R10/Energy!P10</f>
        <v>1.288865267074143</v>
      </c>
      <c r="S30" s="152" t="s">
        <v>201</v>
      </c>
      <c r="T30" s="152">
        <v>136</v>
      </c>
      <c r="U30" s="162">
        <f>U10/Energy!S10</f>
        <v>1.1304347826086956</v>
      </c>
      <c r="V30" s="152">
        <v>169</v>
      </c>
      <c r="W30" s="162">
        <f>W10/Energy!U10</f>
        <v>1.3095238095238095</v>
      </c>
      <c r="X30" s="152" t="s">
        <v>192</v>
      </c>
      <c r="Y30" s="152">
        <v>183</v>
      </c>
      <c r="Z30" s="152">
        <v>1.21</v>
      </c>
      <c r="AA30" s="152">
        <v>247</v>
      </c>
      <c r="AB30" s="152">
        <v>1.29</v>
      </c>
      <c r="AC30" s="36" t="s">
        <v>18</v>
      </c>
      <c r="AD30" s="3">
        <v>85</v>
      </c>
      <c r="AE30" s="37">
        <f>AE10/Energy!AC10</f>
        <v>1.6505678185770245</v>
      </c>
      <c r="AF30" s="3">
        <v>158</v>
      </c>
      <c r="AG30" s="37">
        <f>AG10/Energy!AE10</f>
        <v>1.6224027921688389</v>
      </c>
      <c r="AH30" s="152"/>
      <c r="AI30" s="159"/>
      <c r="AJ30" s="167"/>
      <c r="AK30" s="159"/>
      <c r="AL30" s="167"/>
      <c r="AM30" s="152"/>
      <c r="AN30" s="152"/>
      <c r="AO30" s="162"/>
    </row>
    <row r="31" spans="1:45" x14ac:dyDescent="0.3">
      <c r="I31" s="152"/>
      <c r="J31" s="152"/>
      <c r="K31" s="152"/>
      <c r="L31" s="152"/>
      <c r="M31" s="152"/>
      <c r="N31" s="152"/>
      <c r="O31" s="152"/>
      <c r="P31" s="162"/>
      <c r="Q31" s="152"/>
      <c r="R31" s="162"/>
      <c r="S31" s="152"/>
      <c r="T31" s="152"/>
      <c r="U31" s="162"/>
      <c r="V31" s="152"/>
      <c r="W31" s="162"/>
      <c r="X31" s="152"/>
      <c r="Y31" s="152"/>
      <c r="Z31" s="152"/>
      <c r="AA31" s="152"/>
      <c r="AB31" s="152"/>
      <c r="AC31" s="36" t="s">
        <v>19</v>
      </c>
      <c r="AD31" s="3">
        <v>84</v>
      </c>
      <c r="AE31" s="37">
        <f>AE11/Energy!AC11</f>
        <v>1.5032377428307127</v>
      </c>
      <c r="AF31" s="3">
        <v>160</v>
      </c>
      <c r="AG31" s="37">
        <f>AG11/Energy!AE11</f>
        <v>1.6077838916686302</v>
      </c>
      <c r="AH31" s="152" t="s">
        <v>208</v>
      </c>
      <c r="AI31" s="159">
        <v>157</v>
      </c>
      <c r="AJ31" s="167">
        <f>AJ11/Energy!AH11</f>
        <v>1.4754688150570581</v>
      </c>
      <c r="AK31" s="159">
        <v>181</v>
      </c>
      <c r="AL31" s="167">
        <f>AL11/Energy!AJ11</f>
        <v>1.8436991814183372</v>
      </c>
      <c r="AM31" s="158" t="s">
        <v>208</v>
      </c>
      <c r="AN31" s="152">
        <v>692</v>
      </c>
      <c r="AO31" s="162">
        <f>AO11/Energy!AM11</f>
        <v>1.377800669585372</v>
      </c>
    </row>
    <row r="32" spans="1:45" x14ac:dyDescent="0.3">
      <c r="I32" s="152"/>
      <c r="J32" s="152"/>
      <c r="K32" s="152"/>
      <c r="L32" s="152"/>
      <c r="M32" s="152"/>
      <c r="N32" s="152"/>
      <c r="O32" s="152"/>
      <c r="P32" s="162"/>
      <c r="Q32" s="152"/>
      <c r="R32" s="162"/>
      <c r="S32" s="152" t="s">
        <v>202</v>
      </c>
      <c r="T32" s="152">
        <v>179</v>
      </c>
      <c r="U32" s="162">
        <f>U12/Energy!S12</f>
        <v>1.1320754716981132</v>
      </c>
      <c r="V32" s="152">
        <v>256</v>
      </c>
      <c r="W32" s="162">
        <f>W12/Energy!U12</f>
        <v>1.2345679012345681</v>
      </c>
      <c r="X32" s="152"/>
      <c r="Y32" s="152"/>
      <c r="Z32" s="152"/>
      <c r="AA32" s="152"/>
      <c r="AB32" s="152"/>
      <c r="AC32" s="36" t="s">
        <v>20</v>
      </c>
      <c r="AD32" s="3">
        <v>69</v>
      </c>
      <c r="AE32" s="37">
        <f>AE12/Energy!AC12</f>
        <v>1.5377200431479654</v>
      </c>
      <c r="AF32" s="3">
        <v>167</v>
      </c>
      <c r="AG32" s="37">
        <f>AG12/Energy!AE12</f>
        <v>1.6152302095094719</v>
      </c>
      <c r="AH32" s="152"/>
      <c r="AI32" s="159"/>
      <c r="AJ32" s="167"/>
      <c r="AK32" s="159"/>
      <c r="AL32" s="167"/>
      <c r="AM32" s="158"/>
      <c r="AN32" s="152"/>
      <c r="AO32" s="162"/>
    </row>
    <row r="33" spans="1:45" x14ac:dyDescent="0.3">
      <c r="I33" s="152" t="s">
        <v>182</v>
      </c>
      <c r="J33" s="152">
        <v>308</v>
      </c>
      <c r="K33" s="152">
        <v>1.3</v>
      </c>
      <c r="L33" s="152">
        <v>317</v>
      </c>
      <c r="M33" s="152">
        <v>1.3</v>
      </c>
      <c r="N33" s="152"/>
      <c r="O33" s="152"/>
      <c r="P33" s="162"/>
      <c r="Q33" s="152"/>
      <c r="R33" s="162"/>
      <c r="S33" s="152"/>
      <c r="T33" s="152"/>
      <c r="U33" s="162"/>
      <c r="V33" s="152"/>
      <c r="W33" s="162"/>
      <c r="X33" s="152" t="s">
        <v>182</v>
      </c>
      <c r="Y33" s="152">
        <v>308</v>
      </c>
      <c r="Z33" s="152">
        <v>1.29</v>
      </c>
      <c r="AA33" s="152">
        <v>358</v>
      </c>
      <c r="AB33" s="152">
        <v>1.38</v>
      </c>
      <c r="AC33" s="36" t="s">
        <v>21</v>
      </c>
      <c r="AD33" s="3">
        <v>67</v>
      </c>
      <c r="AE33" s="37">
        <f>AE13/Energy!AC13</f>
        <v>1.5157125005785164</v>
      </c>
      <c r="AF33" s="3">
        <v>168</v>
      </c>
      <c r="AG33" s="37">
        <f>AG13/Energy!AE13</f>
        <v>1.5464415735043011</v>
      </c>
      <c r="AH33" s="152"/>
      <c r="AI33" s="159"/>
      <c r="AJ33" s="167"/>
      <c r="AK33" s="159"/>
      <c r="AL33" s="167"/>
      <c r="AM33" s="158"/>
      <c r="AN33" s="152"/>
      <c r="AO33" s="162"/>
    </row>
    <row r="34" spans="1:45" x14ac:dyDescent="0.3">
      <c r="I34" s="152"/>
      <c r="J34" s="152"/>
      <c r="K34" s="152"/>
      <c r="L34" s="152"/>
      <c r="M34" s="152"/>
      <c r="N34" s="152"/>
      <c r="O34" s="152"/>
      <c r="P34" s="162"/>
      <c r="Q34" s="152"/>
      <c r="R34" s="162"/>
      <c r="S34" s="152" t="s">
        <v>203</v>
      </c>
      <c r="T34" s="152">
        <v>192</v>
      </c>
      <c r="U34" s="162">
        <f>U14/Energy!S14</f>
        <v>1.1538461538461537</v>
      </c>
      <c r="V34" s="152">
        <v>193</v>
      </c>
      <c r="W34" s="162">
        <f>W14/Energy!U14</f>
        <v>1.2658227848101264</v>
      </c>
      <c r="X34" s="152"/>
      <c r="Y34" s="152"/>
      <c r="Z34" s="152"/>
      <c r="AA34" s="152"/>
      <c r="AB34" s="152"/>
      <c r="AC34" s="36" t="s">
        <v>22</v>
      </c>
      <c r="AD34" s="3">
        <v>73</v>
      </c>
      <c r="AE34" s="37">
        <f>AE14/Energy!AC14</f>
        <v>1.5447236974145608</v>
      </c>
      <c r="AF34" s="3">
        <v>136</v>
      </c>
      <c r="AG34" s="37">
        <f>AG14/Energy!AE14</f>
        <v>1.6245401118065841</v>
      </c>
      <c r="AH34" s="158" t="s">
        <v>209</v>
      </c>
      <c r="AI34" s="159">
        <v>149</v>
      </c>
      <c r="AJ34" s="167">
        <f>AJ14/Energy!AH14</f>
        <v>1.5603374039865354</v>
      </c>
      <c r="AK34" s="159">
        <v>200</v>
      </c>
      <c r="AL34" s="167">
        <f>AL14/Energy!AJ14</f>
        <v>1.7440540976325984</v>
      </c>
      <c r="AM34" s="152" t="s">
        <v>209</v>
      </c>
      <c r="AN34" s="152">
        <v>749</v>
      </c>
      <c r="AO34" s="162">
        <f>AO14/Energy!AM14</f>
        <v>1.3544629554381689</v>
      </c>
    </row>
    <row r="35" spans="1:45" x14ac:dyDescent="0.3">
      <c r="I35" s="152"/>
      <c r="J35" s="152"/>
      <c r="K35" s="152"/>
      <c r="L35" s="152"/>
      <c r="M35" s="152"/>
      <c r="N35" s="152"/>
      <c r="O35" s="152"/>
      <c r="P35" s="162"/>
      <c r="Q35" s="152"/>
      <c r="R35" s="162"/>
      <c r="S35" s="152"/>
      <c r="T35" s="152"/>
      <c r="U35" s="162"/>
      <c r="V35" s="152"/>
      <c r="W35" s="162"/>
      <c r="X35" s="152"/>
      <c r="Y35" s="152"/>
      <c r="Z35" s="152"/>
      <c r="AA35" s="152"/>
      <c r="AB35" s="152"/>
      <c r="AC35" s="36" t="s">
        <v>23</v>
      </c>
      <c r="AD35" s="3">
        <v>75</v>
      </c>
      <c r="AE35" s="37">
        <f>AE15/Energy!AC15</f>
        <v>1.571599132574742</v>
      </c>
      <c r="AF35" s="3">
        <v>160</v>
      </c>
      <c r="AG35" s="37">
        <f>AG15/Energy!AE15</f>
        <v>1.5915367691803584</v>
      </c>
      <c r="AH35" s="158"/>
      <c r="AI35" s="159"/>
      <c r="AJ35" s="167"/>
      <c r="AK35" s="159"/>
      <c r="AL35" s="167"/>
      <c r="AM35" s="152"/>
      <c r="AN35" s="152"/>
      <c r="AO35" s="162"/>
    </row>
    <row r="36" spans="1:45" x14ac:dyDescent="0.3">
      <c r="I36" s="152"/>
      <c r="J36" s="152"/>
      <c r="K36" s="152"/>
      <c r="L36" s="152"/>
      <c r="M36" s="152"/>
      <c r="N36" s="152" t="s">
        <v>249</v>
      </c>
      <c r="O36" s="152">
        <v>151</v>
      </c>
      <c r="P36" s="162">
        <f>P16/Energy!N16</f>
        <v>1.2624813497073339</v>
      </c>
      <c r="Q36" s="152">
        <v>167</v>
      </c>
      <c r="R36" s="162">
        <f>R16/Energy!P16</f>
        <v>1.2158956109134045</v>
      </c>
      <c r="S36" s="152" t="s">
        <v>204</v>
      </c>
      <c r="T36" s="152">
        <v>217</v>
      </c>
      <c r="U36" s="162">
        <f>U16/Energy!S16</f>
        <v>1.2121212121212122</v>
      </c>
      <c r="V36" s="152">
        <v>164</v>
      </c>
      <c r="W36" s="162">
        <f>W16/Energy!U16</f>
        <v>1.2567567567567568</v>
      </c>
      <c r="X36" s="152"/>
      <c r="Y36" s="152"/>
      <c r="Z36" s="152"/>
      <c r="AA36" s="152"/>
      <c r="AB36" s="152"/>
      <c r="AC36" s="36" t="s">
        <v>24</v>
      </c>
      <c r="AD36" s="3">
        <v>85</v>
      </c>
      <c r="AE36" s="37">
        <f>AE16/Energy!AC16</f>
        <v>1.6164258480066136</v>
      </c>
      <c r="AF36" s="3">
        <v>187</v>
      </c>
      <c r="AG36" s="37">
        <f>AG16/Energy!AE16</f>
        <v>1.6260162601626016</v>
      </c>
      <c r="AH36" s="158"/>
      <c r="AI36" s="159"/>
      <c r="AJ36" s="167"/>
      <c r="AK36" s="159"/>
      <c r="AL36" s="167"/>
      <c r="AM36" s="152"/>
      <c r="AN36" s="152"/>
      <c r="AO36" s="162"/>
    </row>
    <row r="37" spans="1:45" x14ac:dyDescent="0.3">
      <c r="I37" s="152" t="s">
        <v>183</v>
      </c>
      <c r="J37" s="152">
        <v>204</v>
      </c>
      <c r="K37" s="152">
        <v>1.3</v>
      </c>
      <c r="L37" s="152">
        <v>247</v>
      </c>
      <c r="M37" s="152">
        <v>1.4</v>
      </c>
      <c r="N37" s="152"/>
      <c r="O37" s="152"/>
      <c r="P37" s="162"/>
      <c r="Q37" s="152"/>
      <c r="R37" s="162"/>
      <c r="S37" s="152"/>
      <c r="T37" s="152"/>
      <c r="U37" s="162"/>
      <c r="V37" s="152"/>
      <c r="W37" s="162"/>
      <c r="X37" s="152" t="s">
        <v>193</v>
      </c>
      <c r="Y37" s="152">
        <v>169</v>
      </c>
      <c r="Z37" s="152">
        <v>1.27</v>
      </c>
      <c r="AA37" s="152">
        <v>198</v>
      </c>
      <c r="AB37" s="152">
        <v>1.33</v>
      </c>
      <c r="AC37" s="36" t="s">
        <v>25</v>
      </c>
      <c r="AD37" s="3">
        <v>83</v>
      </c>
      <c r="AE37" s="37">
        <f>AE17/Energy!AC17</f>
        <v>1.5656682323348989</v>
      </c>
      <c r="AF37" s="3">
        <v>194</v>
      </c>
      <c r="AG37" s="37">
        <f>AG17/Energy!AE17</f>
        <v>2.051591971754827</v>
      </c>
      <c r="AM37" s="152" t="s">
        <v>210</v>
      </c>
      <c r="AN37" s="152">
        <v>300</v>
      </c>
      <c r="AO37" s="162">
        <f>AO17/Energy!AM17</f>
        <v>1.3436846819946251</v>
      </c>
    </row>
    <row r="38" spans="1:45" x14ac:dyDescent="0.3">
      <c r="I38" s="152"/>
      <c r="J38" s="152"/>
      <c r="K38" s="152"/>
      <c r="L38" s="152"/>
      <c r="M38" s="152"/>
      <c r="N38" s="152"/>
      <c r="O38" s="152"/>
      <c r="P38" s="162"/>
      <c r="Q38" s="152"/>
      <c r="R38" s="162"/>
      <c r="S38" s="3"/>
      <c r="T38" s="3"/>
      <c r="U38" s="37"/>
      <c r="V38" s="3"/>
      <c r="W38" s="37"/>
      <c r="X38" s="152"/>
      <c r="Y38" s="152"/>
      <c r="Z38" s="152"/>
      <c r="AA38" s="152"/>
      <c r="AB38" s="152"/>
      <c r="AC38" s="36" t="s">
        <v>26</v>
      </c>
      <c r="AD38" s="3">
        <v>74</v>
      </c>
      <c r="AE38" s="37">
        <f>AE18/Energy!AC18</f>
        <v>1.7177135910784598</v>
      </c>
      <c r="AF38" s="3">
        <v>147</v>
      </c>
      <c r="AG38" s="37">
        <f>AG18/Energy!AE18</f>
        <v>1.6410885286108454</v>
      </c>
      <c r="AM38" s="152"/>
      <c r="AN38" s="152"/>
      <c r="AO38" s="162"/>
    </row>
    <row r="39" spans="1:45" x14ac:dyDescent="0.3">
      <c r="A39" s="53" t="s">
        <v>34</v>
      </c>
      <c r="B39" s="53"/>
      <c r="C39" s="16"/>
      <c r="D39" s="16"/>
      <c r="E39" s="16"/>
      <c r="F39" s="16"/>
      <c r="G39" s="16"/>
      <c r="H39" s="16"/>
      <c r="I39" s="56"/>
      <c r="J39" s="56"/>
      <c r="K39" s="56">
        <v>1.3</v>
      </c>
      <c r="L39" s="56"/>
      <c r="M39" s="56">
        <v>1.4</v>
      </c>
      <c r="N39" s="56"/>
      <c r="O39" s="59">
        <v>632</v>
      </c>
      <c r="P39" s="57">
        <f>P19/Energy!N19</f>
        <v>1.2564076791637351</v>
      </c>
      <c r="Q39" s="59">
        <v>680</v>
      </c>
      <c r="R39" s="57">
        <f>R19/Energy!P19</f>
        <v>1.268727223646916</v>
      </c>
      <c r="S39" s="56"/>
      <c r="T39" s="56"/>
      <c r="U39" s="57"/>
      <c r="V39" s="56"/>
      <c r="W39" s="57"/>
      <c r="X39" s="56"/>
      <c r="Y39" s="56">
        <v>792</v>
      </c>
      <c r="Z39" s="56">
        <v>1.25</v>
      </c>
      <c r="AA39" s="56">
        <v>1005</v>
      </c>
      <c r="AB39" s="56">
        <v>1.33</v>
      </c>
      <c r="AC39" s="56"/>
      <c r="AD39" s="56">
        <f>SUM(AD28:AD38)</f>
        <v>907</v>
      </c>
      <c r="AE39" s="57">
        <f>(AD28*AE28+AD29*AE29+AD30*AE30+AD31*AE31+AD32*AE32+AD33*AE33+AD34*AE34+AD35*AE35+AD36*AE36+AD37*AE37+AD38*AE38)/SUM(AD28:AD38)</f>
        <v>1.5593690774375566</v>
      </c>
      <c r="AF39" s="56">
        <f>SUM(AF28:AF38)</f>
        <v>1806</v>
      </c>
      <c r="AG39" s="57">
        <f>(AF28*AG28+AF29*AG29+AF30*AG30+AF31*AG31+AF32*AG32+AF33*AG33+AF34*AG34+AF35*AG35+AF36*AG36+AF37*AG37+AF38*AG38)/SUM(AF28:AF38)</f>
        <v>1.6338641581480666</v>
      </c>
      <c r="AH39" s="16"/>
      <c r="AI39" s="16"/>
      <c r="AJ39" s="28"/>
      <c r="AK39" s="16"/>
      <c r="AL39" s="16"/>
      <c r="AM39" s="56"/>
      <c r="AN39" s="56">
        <v>1044</v>
      </c>
      <c r="AO39" s="57">
        <f>AO19/Energy!AM19</f>
        <v>1.3312963771278916</v>
      </c>
      <c r="AP39" s="16">
        <v>1469</v>
      </c>
      <c r="AQ39" s="28">
        <f>AQ19/Energy!AO19</f>
        <v>1.3612725604160294</v>
      </c>
      <c r="AR39" t="s">
        <v>213</v>
      </c>
      <c r="AS39" s="5"/>
    </row>
    <row r="40" spans="1:45" s="12" customFormat="1" x14ac:dyDescent="0.3">
      <c r="M40" s="8"/>
      <c r="P40" s="8"/>
      <c r="Q40" s="8"/>
      <c r="R40" s="8"/>
      <c r="U40" s="8"/>
      <c r="V40" s="43"/>
      <c r="W40" s="8"/>
      <c r="Z40" s="66"/>
      <c r="AB40" s="66"/>
      <c r="AJ40" s="8"/>
      <c r="AL40" s="8"/>
      <c r="AS40" s="8"/>
    </row>
    <row r="41" spans="1:45" x14ac:dyDescent="0.3">
      <c r="AR41" s="12"/>
      <c r="AS41" s="8"/>
    </row>
    <row r="42" spans="1:45" x14ac:dyDescent="0.3">
      <c r="A42" s="68" t="s">
        <v>149</v>
      </c>
      <c r="B42" s="3"/>
      <c r="C42" s="3"/>
      <c r="D42" s="152" t="s">
        <v>1</v>
      </c>
      <c r="E42" s="152"/>
      <c r="F42" s="152"/>
      <c r="G42" s="152"/>
      <c r="H42" s="152"/>
      <c r="I42" s="152" t="s">
        <v>2</v>
      </c>
      <c r="J42" s="152"/>
      <c r="K42" s="152"/>
      <c r="L42" s="152"/>
      <c r="M42" s="152"/>
      <c r="N42" s="152" t="s">
        <v>3</v>
      </c>
      <c r="O42" s="152"/>
      <c r="P42" s="152"/>
      <c r="Q42" s="152"/>
      <c r="R42" s="152"/>
      <c r="S42" s="152" t="s">
        <v>4</v>
      </c>
      <c r="T42" s="152"/>
      <c r="U42" s="152"/>
      <c r="V42" s="152"/>
      <c r="W42" s="152"/>
      <c r="X42" s="152" t="s">
        <v>5</v>
      </c>
      <c r="Y42" s="152"/>
      <c r="Z42" s="152"/>
      <c r="AA42" s="152"/>
      <c r="AB42" s="152"/>
      <c r="AC42" s="152" t="s">
        <v>6</v>
      </c>
      <c r="AD42" s="152"/>
      <c r="AE42" s="152"/>
      <c r="AF42" s="152"/>
      <c r="AG42" s="152"/>
      <c r="AH42" s="152" t="s">
        <v>7</v>
      </c>
      <c r="AI42" s="152"/>
      <c r="AJ42" s="152"/>
      <c r="AK42" s="152"/>
      <c r="AL42" s="152"/>
      <c r="AM42" s="152" t="s">
        <v>8</v>
      </c>
      <c r="AN42" s="152"/>
      <c r="AO42" s="152"/>
      <c r="AP42" s="152"/>
      <c r="AQ42" s="152"/>
    </row>
    <row r="43" spans="1:45" x14ac:dyDescent="0.3">
      <c r="A43" s="3"/>
      <c r="B43" s="3"/>
      <c r="C43" s="3"/>
      <c r="D43" s="3" t="s">
        <v>37</v>
      </c>
      <c r="E43" s="3" t="s">
        <v>11</v>
      </c>
      <c r="F43" s="3" t="s">
        <v>27</v>
      </c>
      <c r="G43" s="3" t="s">
        <v>11</v>
      </c>
      <c r="H43" s="3" t="s">
        <v>28</v>
      </c>
      <c r="I43" s="3" t="s">
        <v>37</v>
      </c>
      <c r="J43" s="3" t="s">
        <v>11</v>
      </c>
      <c r="K43" s="3" t="s">
        <v>27</v>
      </c>
      <c r="L43" s="3" t="s">
        <v>11</v>
      </c>
      <c r="M43" s="3" t="s">
        <v>28</v>
      </c>
      <c r="N43" s="3" t="s">
        <v>37</v>
      </c>
      <c r="O43" s="3" t="s">
        <v>11</v>
      </c>
      <c r="P43" s="3" t="s">
        <v>27</v>
      </c>
      <c r="Q43" s="3" t="s">
        <v>11</v>
      </c>
      <c r="R43" s="3" t="s">
        <v>28</v>
      </c>
      <c r="S43" s="3" t="s">
        <v>37</v>
      </c>
      <c r="T43" s="3" t="s">
        <v>11</v>
      </c>
      <c r="U43" s="3" t="s">
        <v>27</v>
      </c>
      <c r="V43" s="3" t="s">
        <v>11</v>
      </c>
      <c r="W43" s="3" t="s">
        <v>28</v>
      </c>
      <c r="X43" s="3" t="s">
        <v>37</v>
      </c>
      <c r="Y43" s="3" t="s">
        <v>11</v>
      </c>
      <c r="Z43" s="3" t="s">
        <v>27</v>
      </c>
      <c r="AA43" s="3" t="s">
        <v>11</v>
      </c>
      <c r="AB43" s="3" t="s">
        <v>28</v>
      </c>
      <c r="AC43" s="3" t="s">
        <v>37</v>
      </c>
      <c r="AD43" s="3" t="s">
        <v>11</v>
      </c>
      <c r="AE43" s="3" t="s">
        <v>27</v>
      </c>
      <c r="AF43" s="3" t="s">
        <v>11</v>
      </c>
      <c r="AG43" s="3" t="s">
        <v>28</v>
      </c>
      <c r="AH43" s="3" t="s">
        <v>37</v>
      </c>
      <c r="AI43" s="3" t="s">
        <v>11</v>
      </c>
      <c r="AJ43" s="3" t="s">
        <v>27</v>
      </c>
      <c r="AK43" s="3" t="s">
        <v>11</v>
      </c>
      <c r="AL43" s="3" t="s">
        <v>28</v>
      </c>
      <c r="AM43" s="55" t="s">
        <v>37</v>
      </c>
      <c r="AN43" s="55" t="s">
        <v>11</v>
      </c>
      <c r="AO43" s="55" t="s">
        <v>27</v>
      </c>
      <c r="AP43" s="55" t="s">
        <v>11</v>
      </c>
      <c r="AQ43" s="3" t="s">
        <v>28</v>
      </c>
    </row>
    <row r="44" spans="1:45" x14ac:dyDescent="0.3">
      <c r="AC44" s="36" t="s">
        <v>12</v>
      </c>
      <c r="AD44" s="3">
        <v>277</v>
      </c>
      <c r="AE44" s="37">
        <f>AE3/Energy!AC23*1000</f>
        <v>5.5826936496859734</v>
      </c>
      <c r="AF44" s="3">
        <v>302</v>
      </c>
      <c r="AG44" s="37">
        <f>AG3/Energy!AE23*1000</f>
        <v>5.6480380499405465</v>
      </c>
      <c r="AM44" s="3"/>
      <c r="AN44" s="3" t="s">
        <v>212</v>
      </c>
      <c r="AO44" s="3" t="s">
        <v>211</v>
      </c>
      <c r="AP44" s="3" t="s">
        <v>217</v>
      </c>
    </row>
    <row r="45" spans="1:45" x14ac:dyDescent="0.3">
      <c r="AC45" s="36" t="s">
        <v>13</v>
      </c>
      <c r="AD45" s="3">
        <v>168</v>
      </c>
      <c r="AE45" s="37">
        <f>AE4/Energy!AC24*1000</f>
        <v>6.0099437250723931</v>
      </c>
      <c r="AF45" s="3">
        <v>179</v>
      </c>
      <c r="AG45" s="37">
        <f>AG4/Energy!AE24*1000</f>
        <v>5.5813953488372094</v>
      </c>
      <c r="AM45" s="39" t="s">
        <v>214</v>
      </c>
      <c r="AN45" s="3">
        <v>1503</v>
      </c>
      <c r="AO45" s="37">
        <f>AO4/Energy!AM24*1000</f>
        <v>5.4802052785923756</v>
      </c>
      <c r="AP45" s="162">
        <f>AP4/Energy!AN24*1000</f>
        <v>5.1463722743999556</v>
      </c>
      <c r="AQ45" s="5"/>
      <c r="AR45" s="5"/>
    </row>
    <row r="46" spans="1:45" x14ac:dyDescent="0.3">
      <c r="AC46" s="36" t="s">
        <v>14</v>
      </c>
      <c r="AD46" s="3">
        <v>93</v>
      </c>
      <c r="AE46" s="37">
        <f>AE5/Energy!AC25*1000</f>
        <v>5.9204254678641322</v>
      </c>
      <c r="AF46" s="3">
        <v>89</v>
      </c>
      <c r="AG46" s="37">
        <f>AG5/Energy!AE25*1000</f>
        <v>5.9311981020166069</v>
      </c>
      <c r="AM46" s="40" t="s">
        <v>215</v>
      </c>
      <c r="AN46" s="3">
        <v>1620</v>
      </c>
      <c r="AO46" s="37">
        <f>AO5/Energy!AM25*1000</f>
        <v>5.3846572657483529</v>
      </c>
      <c r="AP46" s="162"/>
      <c r="AQ46" s="5"/>
      <c r="AR46" s="5"/>
    </row>
    <row r="47" spans="1:45" x14ac:dyDescent="0.3">
      <c r="AC47" s="36" t="s">
        <v>15</v>
      </c>
      <c r="AD47" s="3">
        <v>80</v>
      </c>
      <c r="AE47" s="37">
        <f>AE6/Energy!AC26*1000</f>
        <v>5.887862973370801</v>
      </c>
      <c r="AF47" s="3">
        <v>117</v>
      </c>
      <c r="AG47" s="37">
        <f>AG6/Energy!AE26*1000</f>
        <v>6.12088752869166</v>
      </c>
      <c r="AM47" s="3" t="s">
        <v>216</v>
      </c>
      <c r="AN47" s="3">
        <v>1500</v>
      </c>
      <c r="AO47" s="37">
        <f>AO6/Energy!AM26*1000</f>
        <v>4.6232015293289059</v>
      </c>
      <c r="AP47" s="162"/>
      <c r="AQ47" s="8"/>
      <c r="AR47" s="8"/>
    </row>
    <row r="48" spans="1:45" x14ac:dyDescent="0.3">
      <c r="R48" s="5"/>
      <c r="AC48" s="36"/>
      <c r="AD48" s="3"/>
      <c r="AE48" s="37"/>
      <c r="AF48" s="3"/>
      <c r="AG48" s="37"/>
      <c r="AM48" s="3"/>
      <c r="AN48" s="3" t="s">
        <v>212</v>
      </c>
      <c r="AO48" s="3" t="s">
        <v>211</v>
      </c>
    </row>
    <row r="49" spans="1:45" x14ac:dyDescent="0.3">
      <c r="I49" s="3" t="s">
        <v>16</v>
      </c>
      <c r="J49" s="3">
        <v>47</v>
      </c>
      <c r="K49" s="37">
        <f>K8/Energy!I28*1000</f>
        <v>4.9942374183634266</v>
      </c>
      <c r="L49" s="3">
        <v>52</v>
      </c>
      <c r="M49" s="37">
        <f>M8/Energy!K28*1000</f>
        <v>5.9988002399520104</v>
      </c>
      <c r="N49" s="152" t="s">
        <v>191</v>
      </c>
      <c r="O49" s="152">
        <v>131</v>
      </c>
      <c r="P49" s="162">
        <f>P8/Energy!N28*1000</f>
        <v>5.0474383301707784</v>
      </c>
      <c r="Q49" s="152">
        <v>119</v>
      </c>
      <c r="R49" s="162">
        <f>R8/Energy!P28*1000</f>
        <v>5.4353562005277052</v>
      </c>
      <c r="X49" s="152" t="s">
        <v>191</v>
      </c>
      <c r="Y49" s="152">
        <v>132</v>
      </c>
      <c r="Z49" s="162">
        <f>Z8/Energy!X28*1000</f>
        <v>4.8085485307212821</v>
      </c>
      <c r="AA49" s="152">
        <v>202</v>
      </c>
      <c r="AB49" s="182">
        <f>AB8/Energy!Z28*1000</f>
        <v>4.8927982407916435</v>
      </c>
      <c r="AC49" s="36" t="s">
        <v>16</v>
      </c>
      <c r="AD49" s="3">
        <v>135</v>
      </c>
      <c r="AE49" s="37">
        <f>AE8/Energy!AC28*1000</f>
        <v>6.3628546861564921</v>
      </c>
      <c r="AF49" s="3">
        <v>192</v>
      </c>
      <c r="AG49" s="37">
        <f>AG8/Energy!AE28*1000</f>
        <v>5.9084194977843421</v>
      </c>
      <c r="AH49" s="152" t="s">
        <v>207</v>
      </c>
      <c r="AI49" s="159">
        <v>164</v>
      </c>
      <c r="AJ49" s="167">
        <f>AJ8/Energy!AH28*1000</f>
        <v>5.4368782293514304</v>
      </c>
      <c r="AK49" s="159">
        <v>160</v>
      </c>
      <c r="AL49" s="167">
        <f>AL8/Energy!AJ28*1000</f>
        <v>6.9463739927757713</v>
      </c>
      <c r="AM49" s="154" t="s">
        <v>207</v>
      </c>
      <c r="AN49" s="154">
        <v>772</v>
      </c>
      <c r="AO49" s="216">
        <f>AO8/Energy!AM28*1000</f>
        <v>5.526859504132231</v>
      </c>
    </row>
    <row r="50" spans="1:45" x14ac:dyDescent="0.3">
      <c r="I50" s="152" t="s">
        <v>181</v>
      </c>
      <c r="J50" s="152">
        <v>221</v>
      </c>
      <c r="K50" s="162">
        <f>K9/Energy!I29*1000</f>
        <v>4.9813200498132009</v>
      </c>
      <c r="L50" s="152">
        <v>259</v>
      </c>
      <c r="M50" s="162">
        <f>M9/Energy!K29*1000</f>
        <v>5.4171180931744312</v>
      </c>
      <c r="N50" s="152"/>
      <c r="O50" s="152"/>
      <c r="P50" s="162"/>
      <c r="Q50" s="152"/>
      <c r="R50" s="162"/>
      <c r="X50" s="152"/>
      <c r="Y50" s="152"/>
      <c r="Z50" s="162"/>
      <c r="AA50" s="152"/>
      <c r="AB50" s="182"/>
      <c r="AC50" s="36" t="s">
        <v>17</v>
      </c>
      <c r="AD50" s="3">
        <v>77</v>
      </c>
      <c r="AE50" s="37">
        <f>AE9/Energy!AC29*1000</f>
        <v>5.9285933863247111</v>
      </c>
      <c r="AF50" s="3">
        <v>137</v>
      </c>
      <c r="AG50" s="37">
        <f>AG9/Energy!AE29*1000</f>
        <v>6.6010231585895811</v>
      </c>
      <c r="AH50" s="152"/>
      <c r="AI50" s="159"/>
      <c r="AJ50" s="167"/>
      <c r="AK50" s="159"/>
      <c r="AL50" s="167"/>
      <c r="AM50" s="152"/>
      <c r="AN50" s="152"/>
      <c r="AO50" s="162"/>
    </row>
    <row r="51" spans="1:45" x14ac:dyDescent="0.3">
      <c r="I51" s="152"/>
      <c r="J51" s="152"/>
      <c r="K51" s="162"/>
      <c r="L51" s="152"/>
      <c r="M51" s="162"/>
      <c r="N51" s="152" t="s">
        <v>248</v>
      </c>
      <c r="O51" s="152">
        <v>350</v>
      </c>
      <c r="P51" s="162">
        <f>P10/Energy!N30*1000</f>
        <v>5.3705245628642801</v>
      </c>
      <c r="Q51" s="152">
        <v>394</v>
      </c>
      <c r="R51" s="162">
        <f>R10/Energy!P30*1000</f>
        <v>5.4038997214484672</v>
      </c>
      <c r="X51" s="152" t="s">
        <v>192</v>
      </c>
      <c r="Y51" s="152">
        <v>183</v>
      </c>
      <c r="Z51" s="162">
        <f>Z10/Energy!X30*1000</f>
        <v>4.9935979513444302</v>
      </c>
      <c r="AA51" s="152">
        <v>247</v>
      </c>
      <c r="AB51" s="182">
        <f>AB10/Energy!Z30*1000</f>
        <v>5.3296703296703294</v>
      </c>
      <c r="AC51" s="36" t="s">
        <v>18</v>
      </c>
      <c r="AD51" s="3">
        <v>85</v>
      </c>
      <c r="AE51" s="37">
        <f>AE10/Energy!AC30*1000</f>
        <v>6.8988971481319519</v>
      </c>
      <c r="AF51" s="3">
        <v>158</v>
      </c>
      <c r="AG51" s="37">
        <f>AG10/Energy!AE30*1000</f>
        <v>6.7536889897843357</v>
      </c>
      <c r="AH51" s="152"/>
      <c r="AI51" s="159"/>
      <c r="AJ51" s="167"/>
      <c r="AK51" s="159"/>
      <c r="AL51" s="167"/>
      <c r="AM51" s="152"/>
      <c r="AN51" s="152"/>
      <c r="AO51" s="162"/>
    </row>
    <row r="52" spans="1:45" x14ac:dyDescent="0.3">
      <c r="I52" s="152"/>
      <c r="J52" s="152"/>
      <c r="K52" s="162"/>
      <c r="L52" s="152"/>
      <c r="M52" s="162"/>
      <c r="N52" s="152"/>
      <c r="O52" s="152"/>
      <c r="P52" s="162"/>
      <c r="Q52" s="152"/>
      <c r="R52" s="162"/>
      <c r="X52" s="152"/>
      <c r="Y52" s="152"/>
      <c r="Z52" s="162"/>
      <c r="AA52" s="152"/>
      <c r="AB52" s="182"/>
      <c r="AC52" s="36" t="s">
        <v>19</v>
      </c>
      <c r="AD52" s="3">
        <v>84</v>
      </c>
      <c r="AE52" s="37">
        <f>AE11/Energy!AC31*1000</f>
        <v>6.2741312741312747</v>
      </c>
      <c r="AF52" s="3">
        <v>160</v>
      </c>
      <c r="AG52" s="37">
        <f>AG11/Energy!AE31*1000</f>
        <v>6.7040397618910017</v>
      </c>
      <c r="AH52" s="152" t="s">
        <v>208</v>
      </c>
      <c r="AI52" s="159">
        <v>157</v>
      </c>
      <c r="AJ52" s="167">
        <f>AJ11/Energy!AH31*1000</f>
        <v>6.1733615221987321</v>
      </c>
      <c r="AK52" s="159">
        <v>181</v>
      </c>
      <c r="AL52" s="167">
        <f>AL11/Energy!AJ31*1000</f>
        <v>7.7140373750543247</v>
      </c>
      <c r="AM52" s="158" t="s">
        <v>208</v>
      </c>
      <c r="AN52" s="152">
        <v>692</v>
      </c>
      <c r="AO52" s="162">
        <f>AO11/Energy!AM31*1000</f>
        <v>5.7681940700808623</v>
      </c>
    </row>
    <row r="53" spans="1:45" x14ac:dyDescent="0.3">
      <c r="I53" s="152"/>
      <c r="J53" s="152"/>
      <c r="K53" s="162"/>
      <c r="L53" s="152"/>
      <c r="M53" s="162"/>
      <c r="N53" s="152"/>
      <c r="O53" s="152"/>
      <c r="P53" s="162"/>
      <c r="Q53" s="152"/>
      <c r="R53" s="162"/>
      <c r="X53" s="152"/>
      <c r="Y53" s="152"/>
      <c r="Z53" s="162"/>
      <c r="AA53" s="152"/>
      <c r="AB53" s="182"/>
      <c r="AC53" s="36" t="s">
        <v>20</v>
      </c>
      <c r="AD53" s="3">
        <v>69</v>
      </c>
      <c r="AE53" s="37">
        <f>AE12/Energy!AC32*1000</f>
        <v>6.4256257792270066</v>
      </c>
      <c r="AF53" s="3">
        <v>167</v>
      </c>
      <c r="AG53" s="37">
        <f>AG12/Energy!AE32*1000</f>
        <v>6.7381918094988889</v>
      </c>
      <c r="AH53" s="152"/>
      <c r="AI53" s="159"/>
      <c r="AJ53" s="167"/>
      <c r="AK53" s="159"/>
      <c r="AL53" s="167"/>
      <c r="AM53" s="158"/>
      <c r="AN53" s="152"/>
      <c r="AO53" s="162"/>
    </row>
    <row r="54" spans="1:45" x14ac:dyDescent="0.3">
      <c r="I54" s="152" t="s">
        <v>182</v>
      </c>
      <c r="J54" s="152">
        <v>308</v>
      </c>
      <c r="K54" s="162">
        <f>K13/Energy!I33*1000</f>
        <v>5.0551470588235299</v>
      </c>
      <c r="L54" s="152">
        <v>317</v>
      </c>
      <c r="M54" s="162">
        <f>M13/Energy!K33*1000</f>
        <v>5.6116722783389443</v>
      </c>
      <c r="N54" s="152"/>
      <c r="O54" s="152"/>
      <c r="P54" s="162"/>
      <c r="Q54" s="152"/>
      <c r="R54" s="162"/>
      <c r="X54" s="152" t="s">
        <v>182</v>
      </c>
      <c r="Y54" s="152">
        <v>308</v>
      </c>
      <c r="Z54" s="162">
        <f>Z13/Energy!X33*1000</f>
        <v>5.2795031055900621</v>
      </c>
      <c r="AA54" s="152">
        <v>358</v>
      </c>
      <c r="AB54" s="182">
        <f>AB13/Energy!Z33*1000</f>
        <v>5.6410256410256414</v>
      </c>
      <c r="AC54" s="36" t="s">
        <v>21</v>
      </c>
      <c r="AD54" s="3">
        <v>67</v>
      </c>
      <c r="AE54" s="37">
        <f>AE13/Energy!AC33*1000</f>
        <v>6.3355419064661218</v>
      </c>
      <c r="AF54" s="3">
        <v>168</v>
      </c>
      <c r="AG54" s="37">
        <f>AG13/Energy!AE33*1000</f>
        <v>6.4498790647675346</v>
      </c>
      <c r="AH54" s="152"/>
      <c r="AI54" s="159"/>
      <c r="AJ54" s="167"/>
      <c r="AK54" s="159"/>
      <c r="AL54" s="167"/>
      <c r="AM54" s="158"/>
      <c r="AN54" s="152"/>
      <c r="AO54" s="162"/>
    </row>
    <row r="55" spans="1:45" x14ac:dyDescent="0.3">
      <c r="I55" s="152"/>
      <c r="J55" s="152"/>
      <c r="K55" s="162"/>
      <c r="L55" s="152"/>
      <c r="M55" s="162"/>
      <c r="N55" s="152"/>
      <c r="O55" s="152"/>
      <c r="P55" s="162"/>
      <c r="Q55" s="152"/>
      <c r="R55" s="162"/>
      <c r="X55" s="152"/>
      <c r="Y55" s="152"/>
      <c r="Z55" s="162"/>
      <c r="AA55" s="152"/>
      <c r="AB55" s="182"/>
      <c r="AC55" s="36" t="s">
        <v>22</v>
      </c>
      <c r="AD55" s="3">
        <v>73</v>
      </c>
      <c r="AE55" s="37">
        <f>AE14/Energy!AC34*1000</f>
        <v>6.4476656626506017</v>
      </c>
      <c r="AF55" s="3">
        <v>136</v>
      </c>
      <c r="AG55" s="37">
        <f>AG14/Energy!AE34*1000</f>
        <v>6.7783094098883572</v>
      </c>
      <c r="AH55" s="158" t="s">
        <v>209</v>
      </c>
      <c r="AI55" s="159">
        <v>149</v>
      </c>
      <c r="AJ55" s="167">
        <f>AJ14/Energy!AH34*1000</f>
        <v>6.5284516982796656</v>
      </c>
      <c r="AK55" s="159">
        <v>200</v>
      </c>
      <c r="AL55" s="167">
        <f>AL14/Energy!AJ34*1000</f>
        <v>7.2971223444947926</v>
      </c>
      <c r="AM55" s="152" t="s">
        <v>209</v>
      </c>
      <c r="AN55" s="152">
        <v>749</v>
      </c>
      <c r="AO55" s="162">
        <f>AO14/Energy!AM34*1000</f>
        <v>5.6721497447532609</v>
      </c>
    </row>
    <row r="56" spans="1:45" x14ac:dyDescent="0.3">
      <c r="I56" s="152"/>
      <c r="J56" s="152"/>
      <c r="K56" s="162"/>
      <c r="L56" s="152"/>
      <c r="M56" s="162"/>
      <c r="N56" s="152"/>
      <c r="O56" s="152"/>
      <c r="P56" s="162"/>
      <c r="Q56" s="152"/>
      <c r="R56" s="162"/>
      <c r="X56" s="152"/>
      <c r="Y56" s="152"/>
      <c r="Z56" s="162"/>
      <c r="AA56" s="152"/>
      <c r="AB56" s="182"/>
      <c r="AC56" s="36" t="s">
        <v>23</v>
      </c>
      <c r="AD56" s="3">
        <v>75</v>
      </c>
      <c r="AE56" s="37">
        <f>AE15/Energy!AC35*1000</f>
        <v>6.5638833765837283</v>
      </c>
      <c r="AF56" s="3">
        <v>160</v>
      </c>
      <c r="AG56" s="37">
        <f>AG15/Energy!AE35*1000</f>
        <v>6.6345778587225173</v>
      </c>
      <c r="AH56" s="158"/>
      <c r="AI56" s="159"/>
      <c r="AJ56" s="167"/>
      <c r="AK56" s="159"/>
      <c r="AL56" s="167"/>
      <c r="AM56" s="152"/>
      <c r="AN56" s="152"/>
      <c r="AO56" s="162"/>
    </row>
    <row r="57" spans="1:45" x14ac:dyDescent="0.3">
      <c r="I57" s="152"/>
      <c r="J57" s="152"/>
      <c r="K57" s="162"/>
      <c r="L57" s="152"/>
      <c r="M57" s="162"/>
      <c r="N57" s="152" t="s">
        <v>249</v>
      </c>
      <c r="O57" s="152">
        <v>151</v>
      </c>
      <c r="P57" s="162">
        <f>P16/Energy!N36*1000</f>
        <v>5.2859202306583377</v>
      </c>
      <c r="Q57" s="152">
        <v>167</v>
      </c>
      <c r="R57" s="162">
        <f>R16/Energy!P36*1000</f>
        <v>5.0931677018633543</v>
      </c>
      <c r="X57" s="152"/>
      <c r="Y57" s="152"/>
      <c r="Z57" s="162"/>
      <c r="AA57" s="152"/>
      <c r="AB57" s="182"/>
      <c r="AC57" s="36" t="s">
        <v>24</v>
      </c>
      <c r="AD57" s="3">
        <v>85</v>
      </c>
      <c r="AE57" s="37">
        <f>AE16/Energy!AC36*1000</f>
        <v>6.7480554267758714</v>
      </c>
      <c r="AF57" s="3">
        <v>187</v>
      </c>
      <c r="AG57" s="37">
        <f>AG16/Energy!AE36*1000</f>
        <v>6.7838002849196126</v>
      </c>
      <c r="AH57" s="158"/>
      <c r="AI57" s="159"/>
      <c r="AJ57" s="167"/>
      <c r="AK57" s="159"/>
      <c r="AL57" s="167"/>
      <c r="AM57" s="168"/>
      <c r="AN57" s="168"/>
      <c r="AO57" s="169"/>
    </row>
    <row r="58" spans="1:45" x14ac:dyDescent="0.3">
      <c r="I58" s="152" t="s">
        <v>183</v>
      </c>
      <c r="J58" s="152">
        <v>204</v>
      </c>
      <c r="K58" s="162">
        <f>K17/Energy!I37*1000</f>
        <v>5.2465897166841549</v>
      </c>
      <c r="L58" s="152">
        <v>247</v>
      </c>
      <c r="M58" s="162">
        <f>M17/Energy!K37*1000</f>
        <v>5.6746532156368223</v>
      </c>
      <c r="N58" s="152"/>
      <c r="O58" s="152"/>
      <c r="P58" s="162"/>
      <c r="Q58" s="152"/>
      <c r="R58" s="162"/>
      <c r="X58" s="152" t="s">
        <v>193</v>
      </c>
      <c r="Y58" s="152">
        <v>169</v>
      </c>
      <c r="Z58" s="162">
        <f>Z17/Energy!X37*1000</f>
        <v>5.2808449351896307</v>
      </c>
      <c r="AA58" s="152">
        <v>198</v>
      </c>
      <c r="AB58" s="182">
        <f>AB17/Energy!Z37*1000</f>
        <v>5.5196711685261306</v>
      </c>
      <c r="AC58" s="36" t="s">
        <v>25</v>
      </c>
      <c r="AD58" s="3">
        <v>83</v>
      </c>
      <c r="AE58" s="37">
        <f>AE17/Energy!AC37*1000</f>
        <v>6.5408535277718203</v>
      </c>
      <c r="AF58" s="3">
        <v>194</v>
      </c>
      <c r="AG58" s="37">
        <f>AG17/Energy!AE37*1000</f>
        <v>8.549274305785671</v>
      </c>
      <c r="AM58" s="152" t="s">
        <v>210</v>
      </c>
      <c r="AN58" s="152">
        <v>300</v>
      </c>
      <c r="AO58" s="162">
        <f>AO17/Energy!AM37*1000</f>
        <v>5.625</v>
      </c>
    </row>
    <row r="59" spans="1:45" x14ac:dyDescent="0.3">
      <c r="I59" s="152"/>
      <c r="J59" s="152"/>
      <c r="K59" s="162"/>
      <c r="L59" s="152"/>
      <c r="M59" s="162"/>
      <c r="N59" s="152"/>
      <c r="O59" s="152"/>
      <c r="P59" s="162"/>
      <c r="Q59" s="152"/>
      <c r="R59" s="162"/>
      <c r="X59" s="152"/>
      <c r="Y59" s="152"/>
      <c r="Z59" s="162"/>
      <c r="AA59" s="152"/>
      <c r="AB59" s="182"/>
      <c r="AC59" s="36" t="s">
        <v>26</v>
      </c>
      <c r="AD59" s="3">
        <v>74</v>
      </c>
      <c r="AE59" s="37">
        <f>AE18/Energy!AC38*1000</f>
        <v>7.165692867379561</v>
      </c>
      <c r="AF59" s="3">
        <v>147</v>
      </c>
      <c r="AG59" s="37">
        <f>AG18/Energy!AE38*1000</f>
        <v>6.8400481058328317</v>
      </c>
      <c r="AM59" s="152"/>
      <c r="AN59" s="152"/>
      <c r="AO59" s="162"/>
    </row>
    <row r="60" spans="1:45" x14ac:dyDescent="0.3">
      <c r="A60" s="53" t="s">
        <v>34</v>
      </c>
      <c r="B60" s="53"/>
      <c r="C60" s="16"/>
      <c r="D60" s="16"/>
      <c r="E60" s="16"/>
      <c r="F60" s="16"/>
      <c r="G60" s="16"/>
      <c r="H60" s="51"/>
      <c r="I60" s="16"/>
      <c r="J60" s="16">
        <v>780</v>
      </c>
      <c r="K60" s="28">
        <f>(J49*K49+J50*K50+J54*K54+J58*K58)/SUM(J49:J59)</f>
        <v>5.0806288281961711</v>
      </c>
      <c r="L60" s="16">
        <v>875</v>
      </c>
      <c r="M60" s="28">
        <f>(L49*M49+L50*M50+L54*M54+L58*M58)/SUM(L49:L59)</f>
        <v>5.5948693201204822</v>
      </c>
      <c r="N60" s="16"/>
      <c r="O60" s="27">
        <v>632</v>
      </c>
      <c r="P60" s="28">
        <f>P19/Energy!N39*1000</f>
        <v>5.2653748946925019</v>
      </c>
      <c r="Q60" s="27">
        <v>680</v>
      </c>
      <c r="R60" s="28">
        <f>R19/Energy!P39*1000</f>
        <v>5.3197509903791742</v>
      </c>
      <c r="S60" s="64"/>
      <c r="T60" s="16"/>
      <c r="U60" s="16"/>
      <c r="V60" s="16"/>
      <c r="W60" s="16"/>
      <c r="X60" s="16"/>
      <c r="Y60" s="16">
        <v>792</v>
      </c>
      <c r="Z60" s="16"/>
      <c r="AA60" s="16">
        <v>1005</v>
      </c>
      <c r="AB60" s="16"/>
      <c r="AC60" s="16"/>
      <c r="AD60" s="16">
        <f>SUM(AD49:AD59)</f>
        <v>907</v>
      </c>
      <c r="AE60" s="28">
        <f>(AD49*AE49+AD50*AE50+AD51*AE51+AD52*AE52+AD53*AE53+AD54*AE54+AD55*AE55+AD56*AE56+AD57*AE57+AD58*AE58+AD59*AE59)/SUM(AD49:AD59)</f>
        <v>6.5121031062631065</v>
      </c>
      <c r="AF60" s="16">
        <f>SUM(AF49:AF59)</f>
        <v>1806</v>
      </c>
      <c r="AG60" s="28">
        <f>(AF49*AG49+AF50*AG50+AF51*AG51+AF52*AG52+AF53*AG53+AF54*AG54+AF55*AG55+AF56*AG56+AF57*AG57+AF58*AG58+AF59*AG59)/SUM(AF49:AF59)</f>
        <v>6.8124823537969803</v>
      </c>
      <c r="AH60" s="16"/>
      <c r="AI60" s="16"/>
      <c r="AJ60" s="28"/>
      <c r="AK60" s="16"/>
      <c r="AL60" s="16"/>
      <c r="AM60" s="56"/>
      <c r="AN60" s="56">
        <v>1044</v>
      </c>
      <c r="AO60" s="57">
        <f>AO19/Energy!AM39*1000</f>
        <v>5.5758683729433267</v>
      </c>
      <c r="AP60" s="16">
        <v>1469</v>
      </c>
      <c r="AQ60" s="28">
        <f>AQ19/Energy!AO39*1000</f>
        <v>5.7014734144778991</v>
      </c>
      <c r="AR60" t="s">
        <v>213</v>
      </c>
      <c r="AS60" s="5"/>
    </row>
    <row r="61" spans="1:45" s="12" customFormat="1" x14ac:dyDescent="0.3">
      <c r="P61" s="8"/>
      <c r="Q61" s="8"/>
      <c r="R61" s="8"/>
      <c r="Z61" s="8"/>
      <c r="AB61" s="8"/>
      <c r="AJ61" s="8"/>
      <c r="AL61" s="8"/>
      <c r="AS61" s="8"/>
    </row>
    <row r="62" spans="1:45" x14ac:dyDescent="0.3">
      <c r="AR62" s="12"/>
      <c r="AS62" s="8"/>
    </row>
    <row r="64" spans="1:45" x14ac:dyDescent="0.3">
      <c r="A64" s="68" t="s">
        <v>243</v>
      </c>
      <c r="B64" s="3"/>
      <c r="C64" s="3"/>
      <c r="D64" s="152" t="s">
        <v>1</v>
      </c>
      <c r="E64" s="152"/>
      <c r="F64" s="152"/>
      <c r="G64" s="152"/>
      <c r="H64" s="152"/>
      <c r="I64" s="152" t="s">
        <v>2</v>
      </c>
      <c r="J64" s="152"/>
      <c r="K64" s="152"/>
      <c r="L64" s="152"/>
      <c r="M64" s="152"/>
      <c r="N64" s="152" t="s">
        <v>3</v>
      </c>
      <c r="O64" s="152"/>
      <c r="P64" s="152"/>
      <c r="Q64" s="152"/>
      <c r="R64" s="152"/>
      <c r="S64" s="152" t="s">
        <v>4</v>
      </c>
      <c r="T64" s="152"/>
      <c r="U64" s="152"/>
      <c r="V64" s="152"/>
      <c r="W64" s="152"/>
      <c r="X64" s="152" t="s">
        <v>5</v>
      </c>
      <c r="Y64" s="152"/>
      <c r="Z64" s="152"/>
      <c r="AA64" s="152"/>
      <c r="AB64" s="152"/>
      <c r="AC64" s="152" t="s">
        <v>6</v>
      </c>
      <c r="AD64" s="152"/>
      <c r="AE64" s="152"/>
      <c r="AF64" s="152"/>
      <c r="AG64" s="152"/>
      <c r="AH64" s="152" t="s">
        <v>7</v>
      </c>
      <c r="AI64" s="152"/>
      <c r="AJ64" s="152"/>
      <c r="AK64" s="152"/>
      <c r="AL64" s="152"/>
      <c r="AM64" s="163" t="s">
        <v>8</v>
      </c>
      <c r="AN64" s="163"/>
      <c r="AO64" s="163"/>
      <c r="AP64" s="163"/>
      <c r="AQ64" s="163"/>
      <c r="AR64" s="43"/>
      <c r="AS64" s="43"/>
    </row>
    <row r="65" spans="1:45" x14ac:dyDescent="0.3">
      <c r="A65" s="3"/>
      <c r="B65" s="3"/>
      <c r="C65" s="34"/>
      <c r="D65" s="3" t="s">
        <v>37</v>
      </c>
      <c r="E65" s="3" t="s">
        <v>11</v>
      </c>
      <c r="F65" s="3" t="s">
        <v>27</v>
      </c>
      <c r="G65" s="3" t="s">
        <v>11</v>
      </c>
      <c r="H65" s="3" t="s">
        <v>28</v>
      </c>
      <c r="I65" s="35" t="s">
        <v>37</v>
      </c>
      <c r="J65" s="3" t="s">
        <v>11</v>
      </c>
      <c r="K65" s="3" t="s">
        <v>27</v>
      </c>
      <c r="L65" s="3" t="s">
        <v>11</v>
      </c>
      <c r="M65" s="3" t="s">
        <v>28</v>
      </c>
      <c r="N65" s="3" t="s">
        <v>37</v>
      </c>
      <c r="O65" s="3" t="s">
        <v>11</v>
      </c>
      <c r="P65" s="3" t="s">
        <v>27</v>
      </c>
      <c r="Q65" s="3" t="s">
        <v>11</v>
      </c>
      <c r="R65" s="3" t="s">
        <v>28</v>
      </c>
      <c r="S65" s="3" t="s">
        <v>37</v>
      </c>
      <c r="T65" s="3" t="s">
        <v>11</v>
      </c>
      <c r="U65" s="3" t="s">
        <v>27</v>
      </c>
      <c r="V65" s="3" t="s">
        <v>11</v>
      </c>
      <c r="W65" s="3" t="s">
        <v>28</v>
      </c>
      <c r="X65" s="3" t="s">
        <v>37</v>
      </c>
      <c r="Y65" s="3" t="s">
        <v>11</v>
      </c>
      <c r="Z65" s="3" t="s">
        <v>27</v>
      </c>
      <c r="AA65" s="3" t="s">
        <v>11</v>
      </c>
      <c r="AB65" s="3" t="s">
        <v>28</v>
      </c>
      <c r="AC65" s="55" t="s">
        <v>37</v>
      </c>
      <c r="AD65" s="55" t="s">
        <v>11</v>
      </c>
      <c r="AE65" s="55" t="s">
        <v>27</v>
      </c>
      <c r="AF65" s="55" t="s">
        <v>11</v>
      </c>
      <c r="AG65" s="55" t="s">
        <v>28</v>
      </c>
      <c r="AH65" s="3" t="s">
        <v>37</v>
      </c>
      <c r="AI65" s="3" t="s">
        <v>11</v>
      </c>
      <c r="AJ65" s="3" t="s">
        <v>27</v>
      </c>
      <c r="AK65" s="3" t="s">
        <v>11</v>
      </c>
      <c r="AL65" s="3" t="s">
        <v>28</v>
      </c>
      <c r="AM65" s="55" t="s">
        <v>37</v>
      </c>
      <c r="AN65" s="55" t="s">
        <v>11</v>
      </c>
      <c r="AO65" s="55" t="s">
        <v>27</v>
      </c>
      <c r="AP65" s="55" t="s">
        <v>11</v>
      </c>
      <c r="AQ65" s="3" t="s">
        <v>28</v>
      </c>
      <c r="AR65" s="12"/>
      <c r="AS65" s="12"/>
    </row>
    <row r="66" spans="1:45" x14ac:dyDescent="0.3">
      <c r="D66" s="25" t="s">
        <v>222</v>
      </c>
      <c r="E66" s="3">
        <v>66</v>
      </c>
      <c r="F66" s="3">
        <v>11.4</v>
      </c>
      <c r="G66" s="3">
        <v>64</v>
      </c>
      <c r="H66" s="3">
        <v>10.7</v>
      </c>
      <c r="AC66" s="36" t="s">
        <v>12</v>
      </c>
      <c r="AD66" s="3">
        <v>277</v>
      </c>
      <c r="AE66" s="50">
        <f>10*AE23</f>
        <v>13.377926421404682</v>
      </c>
      <c r="AF66" s="3">
        <v>302</v>
      </c>
      <c r="AG66" s="50">
        <f>10*AG23</f>
        <v>13.53565576690176</v>
      </c>
      <c r="AM66" s="3"/>
      <c r="AN66" s="3" t="s">
        <v>212</v>
      </c>
      <c r="AO66" s="3" t="s">
        <v>211</v>
      </c>
      <c r="AP66" s="3" t="s">
        <v>217</v>
      </c>
      <c r="AR66" s="12"/>
      <c r="AS66" s="12"/>
    </row>
    <row r="67" spans="1:45" x14ac:dyDescent="0.3">
      <c r="D67" s="26" t="s">
        <v>223</v>
      </c>
      <c r="E67" s="3">
        <v>150</v>
      </c>
      <c r="F67" s="3">
        <v>11</v>
      </c>
      <c r="G67" s="3">
        <v>141</v>
      </c>
      <c r="H67" s="3">
        <v>11.2</v>
      </c>
      <c r="AC67" s="36" t="s">
        <v>13</v>
      </c>
      <c r="AD67" s="3">
        <v>168</v>
      </c>
      <c r="AE67" s="50">
        <f t="shared" ref="AE67:AG69" si="0">10*AE24</f>
        <v>14.398471144154875</v>
      </c>
      <c r="AF67" s="3">
        <v>179</v>
      </c>
      <c r="AG67" s="50">
        <f t="shared" si="0"/>
        <v>13.373354334452731</v>
      </c>
      <c r="AM67" s="39" t="s">
        <v>214</v>
      </c>
      <c r="AN67" s="3">
        <v>1503</v>
      </c>
      <c r="AO67" s="50">
        <f>10*AO24</f>
        <v>13.097758633277362</v>
      </c>
      <c r="AP67" s="163">
        <f>10*AP24</f>
        <v>12.2998162247309</v>
      </c>
      <c r="AQ67" s="6"/>
      <c r="AR67" s="43"/>
      <c r="AS67" s="12"/>
    </row>
    <row r="68" spans="1:45" x14ac:dyDescent="0.3">
      <c r="D68" s="26" t="s">
        <v>224</v>
      </c>
      <c r="E68" s="3">
        <v>134</v>
      </c>
      <c r="F68" s="3">
        <v>11</v>
      </c>
      <c r="G68" s="3">
        <v>135</v>
      </c>
      <c r="H68" s="3">
        <v>10.8</v>
      </c>
      <c r="AC68" s="36" t="s">
        <v>14</v>
      </c>
      <c r="AD68" s="3">
        <v>93</v>
      </c>
      <c r="AE68" s="50">
        <f t="shared" si="0"/>
        <v>14.175876982220089</v>
      </c>
      <c r="AF68" s="3">
        <v>89</v>
      </c>
      <c r="AG68" s="50">
        <f t="shared" si="0"/>
        <v>14.196691423703991</v>
      </c>
      <c r="AM68" s="40" t="s">
        <v>215</v>
      </c>
      <c r="AN68" s="3">
        <v>1620</v>
      </c>
      <c r="AO68" s="50">
        <f t="shared" ref="AO68:AO69" si="1">10*AO25</f>
        <v>12.869895635426698</v>
      </c>
      <c r="AP68" s="163"/>
      <c r="AQ68" s="6"/>
      <c r="AR68" s="43"/>
      <c r="AS68" s="12"/>
    </row>
    <row r="69" spans="1:45" x14ac:dyDescent="0.3">
      <c r="D69" s="26" t="s">
        <v>225</v>
      </c>
      <c r="E69" s="3">
        <v>117</v>
      </c>
      <c r="F69" s="3">
        <v>11</v>
      </c>
      <c r="G69" s="3">
        <v>123</v>
      </c>
      <c r="H69" s="3">
        <v>10.8</v>
      </c>
      <c r="AC69" s="36" t="s">
        <v>15</v>
      </c>
      <c r="AD69" s="3">
        <v>80</v>
      </c>
      <c r="AE69" s="50">
        <f t="shared" si="0"/>
        <v>14.089167351556746</v>
      </c>
      <c r="AF69" s="3">
        <v>117</v>
      </c>
      <c r="AG69" s="50">
        <f t="shared" si="0"/>
        <v>14.642628351789146</v>
      </c>
      <c r="AM69" s="3" t="s">
        <v>216</v>
      </c>
      <c r="AN69" s="3">
        <v>1500</v>
      </c>
      <c r="AO69" s="50">
        <f t="shared" si="1"/>
        <v>11.04965732836359</v>
      </c>
      <c r="AP69" s="163"/>
      <c r="AQ69" s="6"/>
      <c r="AR69" s="43"/>
      <c r="AS69" s="12"/>
    </row>
    <row r="70" spans="1:45" x14ac:dyDescent="0.3">
      <c r="D70" s="26"/>
      <c r="E70" s="3"/>
      <c r="F70" s="3"/>
      <c r="G70" s="3"/>
      <c r="H70" s="3"/>
      <c r="AC70" s="36"/>
      <c r="AD70" s="3"/>
      <c r="AE70" s="50"/>
      <c r="AF70" s="3"/>
      <c r="AG70" s="50"/>
      <c r="AM70" s="3"/>
      <c r="AN70" s="3" t="s">
        <v>212</v>
      </c>
      <c r="AO70" s="3" t="s">
        <v>211</v>
      </c>
    </row>
    <row r="71" spans="1:45" x14ac:dyDescent="0.3">
      <c r="D71" s="26" t="s">
        <v>226</v>
      </c>
      <c r="E71" s="3">
        <v>170</v>
      </c>
      <c r="F71" s="3">
        <v>11.5</v>
      </c>
      <c r="G71" s="3">
        <v>176</v>
      </c>
      <c r="H71" s="3">
        <v>11.5</v>
      </c>
      <c r="I71" s="35" t="s">
        <v>16</v>
      </c>
      <c r="J71" s="3">
        <v>47</v>
      </c>
      <c r="K71" s="3">
        <f>10*K28</f>
        <v>12</v>
      </c>
      <c r="L71" s="3">
        <v>52</v>
      </c>
      <c r="M71" s="3">
        <f>10*M28</f>
        <v>14</v>
      </c>
      <c r="N71" s="152" t="s">
        <v>191</v>
      </c>
      <c r="O71" s="152">
        <v>131</v>
      </c>
      <c r="P71" s="162">
        <f>10*P28</f>
        <v>12.031843676497196</v>
      </c>
      <c r="Q71" s="152">
        <v>119</v>
      </c>
      <c r="R71" s="162">
        <f>10*R28</f>
        <v>12.949459391501133</v>
      </c>
      <c r="S71" s="152" t="s">
        <v>200</v>
      </c>
      <c r="T71" s="152">
        <v>138</v>
      </c>
      <c r="U71" s="162">
        <f>10*U7</f>
        <v>0</v>
      </c>
      <c r="V71" s="152">
        <v>143</v>
      </c>
      <c r="W71" s="162">
        <f>10*W7</f>
        <v>0</v>
      </c>
      <c r="X71" s="152" t="s">
        <v>191</v>
      </c>
      <c r="Y71" s="152">
        <v>132</v>
      </c>
      <c r="Z71" s="152">
        <f>10*Z28</f>
        <v>12</v>
      </c>
      <c r="AA71" s="152">
        <v>202</v>
      </c>
      <c r="AB71" s="152">
        <f>10*AB28</f>
        <v>11.899999999999999</v>
      </c>
      <c r="AC71" s="36" t="s">
        <v>16</v>
      </c>
      <c r="AD71" s="3">
        <v>135</v>
      </c>
      <c r="AE71" s="50">
        <f>10*AE28</f>
        <v>15.22994124124021</v>
      </c>
      <c r="AF71" s="3">
        <v>192</v>
      </c>
      <c r="AG71" s="50">
        <f>10*AG28</f>
        <v>14.16242531533525</v>
      </c>
      <c r="AH71" s="152" t="s">
        <v>207</v>
      </c>
      <c r="AI71" s="159">
        <v>164</v>
      </c>
      <c r="AJ71" s="167">
        <f>10*AJ28</f>
        <v>12.994450834969955</v>
      </c>
      <c r="AK71" s="159">
        <v>160</v>
      </c>
      <c r="AL71" s="167">
        <f>10*AL49</f>
        <v>69.463739927757715</v>
      </c>
      <c r="AM71" s="152" t="s">
        <v>207</v>
      </c>
      <c r="AN71" s="152">
        <v>772</v>
      </c>
      <c r="AO71" s="163">
        <f>10*AO28</f>
        <v>13.196842624568326</v>
      </c>
      <c r="AP71" s="6"/>
      <c r="AQ71" s="6"/>
      <c r="AR71" s="6"/>
      <c r="AS71" s="6"/>
    </row>
    <row r="72" spans="1:45" x14ac:dyDescent="0.3">
      <c r="D72" s="164" t="s">
        <v>218</v>
      </c>
      <c r="E72" s="152">
        <v>190</v>
      </c>
      <c r="F72" s="152">
        <v>11.7</v>
      </c>
      <c r="G72" s="152">
        <v>185</v>
      </c>
      <c r="H72" s="152">
        <v>11.5</v>
      </c>
      <c r="I72" s="181" t="s">
        <v>181</v>
      </c>
      <c r="J72" s="152">
        <v>221</v>
      </c>
      <c r="K72" s="152">
        <f>10*K29</f>
        <v>12</v>
      </c>
      <c r="L72" s="152">
        <v>259</v>
      </c>
      <c r="M72" s="152">
        <f>10*M29</f>
        <v>14</v>
      </c>
      <c r="N72" s="152"/>
      <c r="O72" s="152"/>
      <c r="P72" s="162"/>
      <c r="Q72" s="152"/>
      <c r="R72" s="162"/>
      <c r="S72" s="152"/>
      <c r="T72" s="152"/>
      <c r="U72" s="162"/>
      <c r="V72" s="152"/>
      <c r="W72" s="162"/>
      <c r="X72" s="152"/>
      <c r="Y72" s="152"/>
      <c r="Z72" s="152"/>
      <c r="AA72" s="152"/>
      <c r="AB72" s="152"/>
      <c r="AC72" s="36" t="s">
        <v>17</v>
      </c>
      <c r="AD72" s="3">
        <v>77</v>
      </c>
      <c r="AE72" s="50">
        <f t="shared" ref="AE72:AG81" si="2">10*AE29</f>
        <v>14.211124678933849</v>
      </c>
      <c r="AF72" s="3">
        <v>137</v>
      </c>
      <c r="AG72" s="50">
        <f t="shared" si="2"/>
        <v>15.825706222140163</v>
      </c>
      <c r="AH72" s="152"/>
      <c r="AI72" s="159"/>
      <c r="AJ72" s="167"/>
      <c r="AK72" s="159"/>
      <c r="AL72" s="167"/>
      <c r="AM72" s="152"/>
      <c r="AN72" s="152"/>
      <c r="AO72" s="163"/>
      <c r="AP72" s="6"/>
      <c r="AQ72" s="6"/>
      <c r="AR72" s="6"/>
      <c r="AS72" s="6"/>
    </row>
    <row r="73" spans="1:45" x14ac:dyDescent="0.3">
      <c r="D73" s="164"/>
      <c r="E73" s="152"/>
      <c r="F73" s="152"/>
      <c r="G73" s="152"/>
      <c r="H73" s="152"/>
      <c r="I73" s="181"/>
      <c r="J73" s="152"/>
      <c r="K73" s="152"/>
      <c r="L73" s="152"/>
      <c r="M73" s="152"/>
      <c r="N73" s="152" t="s">
        <v>248</v>
      </c>
      <c r="O73" s="152">
        <v>350</v>
      </c>
      <c r="P73" s="162">
        <f>10*P30</f>
        <v>12.811599960274107</v>
      </c>
      <c r="Q73" s="152">
        <v>394</v>
      </c>
      <c r="R73" s="162">
        <f>10*R30</f>
        <v>12.888652670741429</v>
      </c>
      <c r="S73" s="152" t="s">
        <v>201</v>
      </c>
      <c r="T73" s="152">
        <v>136</v>
      </c>
      <c r="U73" s="162">
        <f>10*U9</f>
        <v>0</v>
      </c>
      <c r="V73" s="152">
        <v>169</v>
      </c>
      <c r="W73" s="162">
        <f>10*W9</f>
        <v>0</v>
      </c>
      <c r="X73" s="152" t="s">
        <v>192</v>
      </c>
      <c r="Y73" s="152">
        <v>183</v>
      </c>
      <c r="Z73" s="152">
        <f>10*Z30</f>
        <v>12.1</v>
      </c>
      <c r="AA73" s="152">
        <v>247</v>
      </c>
      <c r="AB73" s="152">
        <f>10*AB30</f>
        <v>12.9</v>
      </c>
      <c r="AC73" s="36" t="s">
        <v>18</v>
      </c>
      <c r="AD73" s="3">
        <v>85</v>
      </c>
      <c r="AE73" s="50">
        <f t="shared" si="2"/>
        <v>16.505678185770243</v>
      </c>
      <c r="AF73" s="3">
        <v>158</v>
      </c>
      <c r="AG73" s="50">
        <f t="shared" si="2"/>
        <v>16.224027921688389</v>
      </c>
      <c r="AH73" s="152"/>
      <c r="AI73" s="159"/>
      <c r="AJ73" s="167"/>
      <c r="AK73" s="159"/>
      <c r="AL73" s="167"/>
      <c r="AM73" s="152"/>
      <c r="AN73" s="152"/>
      <c r="AO73" s="163"/>
      <c r="AP73" s="6"/>
      <c r="AQ73" s="6"/>
      <c r="AR73" s="6"/>
      <c r="AS73" s="6"/>
    </row>
    <row r="74" spans="1:45" x14ac:dyDescent="0.3">
      <c r="D74" s="164" t="s">
        <v>219</v>
      </c>
      <c r="E74" s="152">
        <v>253</v>
      </c>
      <c r="F74" s="152">
        <v>11.6</v>
      </c>
      <c r="G74" s="152">
        <v>289</v>
      </c>
      <c r="H74" s="152">
        <v>11.9</v>
      </c>
      <c r="I74" s="181"/>
      <c r="J74" s="152"/>
      <c r="K74" s="152"/>
      <c r="L74" s="152"/>
      <c r="M74" s="152"/>
      <c r="N74" s="152"/>
      <c r="O74" s="152"/>
      <c r="P74" s="162"/>
      <c r="Q74" s="152"/>
      <c r="R74" s="162"/>
      <c r="S74" s="152"/>
      <c r="T74" s="152"/>
      <c r="U74" s="162"/>
      <c r="V74" s="152"/>
      <c r="W74" s="162"/>
      <c r="X74" s="152"/>
      <c r="Y74" s="152"/>
      <c r="Z74" s="152"/>
      <c r="AA74" s="152"/>
      <c r="AB74" s="152"/>
      <c r="AC74" s="36" t="s">
        <v>19</v>
      </c>
      <c r="AD74" s="3">
        <v>84</v>
      </c>
      <c r="AE74" s="50">
        <f t="shared" si="2"/>
        <v>15.032377428307127</v>
      </c>
      <c r="AF74" s="3">
        <v>160</v>
      </c>
      <c r="AG74" s="50">
        <f t="shared" si="2"/>
        <v>16.077838916686304</v>
      </c>
      <c r="AH74" s="152" t="s">
        <v>208</v>
      </c>
      <c r="AI74" s="159">
        <v>157</v>
      </c>
      <c r="AJ74" s="167">
        <f>10*AJ52</f>
        <v>61.733615221987321</v>
      </c>
      <c r="AK74" s="159">
        <v>181</v>
      </c>
      <c r="AL74" s="167">
        <f>10*AL52</f>
        <v>77.140373750543247</v>
      </c>
      <c r="AM74" s="158" t="s">
        <v>208</v>
      </c>
      <c r="AN74" s="152">
        <v>692</v>
      </c>
      <c r="AO74" s="163">
        <f>10*AO31</f>
        <v>13.778006695853719</v>
      </c>
      <c r="AP74" s="6"/>
      <c r="AQ74" s="6"/>
      <c r="AR74" s="6"/>
      <c r="AS74" s="6"/>
    </row>
    <row r="75" spans="1:45" x14ac:dyDescent="0.3">
      <c r="D75" s="164"/>
      <c r="E75" s="152"/>
      <c r="F75" s="152"/>
      <c r="G75" s="152"/>
      <c r="H75" s="152"/>
      <c r="I75" s="181"/>
      <c r="J75" s="152"/>
      <c r="K75" s="152"/>
      <c r="L75" s="152"/>
      <c r="M75" s="152"/>
      <c r="N75" s="152"/>
      <c r="O75" s="152"/>
      <c r="P75" s="162"/>
      <c r="Q75" s="152"/>
      <c r="R75" s="162"/>
      <c r="S75" s="152" t="s">
        <v>202</v>
      </c>
      <c r="T75" s="152">
        <v>179</v>
      </c>
      <c r="U75" s="162">
        <f>10*U11</f>
        <v>0</v>
      </c>
      <c r="V75" s="152">
        <v>256</v>
      </c>
      <c r="W75" s="162">
        <f>10*W11</f>
        <v>0</v>
      </c>
      <c r="X75" s="152"/>
      <c r="Y75" s="152"/>
      <c r="Z75" s="152"/>
      <c r="AA75" s="152"/>
      <c r="AB75" s="152"/>
      <c r="AC75" s="36" t="s">
        <v>20</v>
      </c>
      <c r="AD75" s="3">
        <v>69</v>
      </c>
      <c r="AE75" s="50">
        <f t="shared" si="2"/>
        <v>15.377200431479654</v>
      </c>
      <c r="AF75" s="3">
        <v>167</v>
      </c>
      <c r="AG75" s="50">
        <f t="shared" si="2"/>
        <v>16.152302095094718</v>
      </c>
      <c r="AH75" s="152"/>
      <c r="AI75" s="159"/>
      <c r="AJ75" s="167"/>
      <c r="AK75" s="159"/>
      <c r="AL75" s="167"/>
      <c r="AM75" s="158"/>
      <c r="AN75" s="152"/>
      <c r="AO75" s="163"/>
      <c r="AP75" s="6"/>
      <c r="AQ75" s="6"/>
      <c r="AR75" s="6"/>
      <c r="AS75" s="6"/>
    </row>
    <row r="76" spans="1:45" x14ac:dyDescent="0.3">
      <c r="D76" s="164" t="s">
        <v>220</v>
      </c>
      <c r="E76" s="152">
        <v>297</v>
      </c>
      <c r="F76" s="152">
        <v>11.8</v>
      </c>
      <c r="G76" s="152">
        <v>318</v>
      </c>
      <c r="H76" s="152">
        <v>12</v>
      </c>
      <c r="I76" s="181" t="s">
        <v>182</v>
      </c>
      <c r="J76" s="152">
        <v>308</v>
      </c>
      <c r="K76" s="152">
        <f>10*K33</f>
        <v>13</v>
      </c>
      <c r="L76" s="152">
        <v>317</v>
      </c>
      <c r="M76" s="152">
        <f>10*M33</f>
        <v>13</v>
      </c>
      <c r="N76" s="152"/>
      <c r="O76" s="152"/>
      <c r="P76" s="162"/>
      <c r="Q76" s="152"/>
      <c r="R76" s="162"/>
      <c r="S76" s="152"/>
      <c r="T76" s="152"/>
      <c r="U76" s="162"/>
      <c r="V76" s="152"/>
      <c r="W76" s="162"/>
      <c r="X76" s="152" t="s">
        <v>182</v>
      </c>
      <c r="Y76" s="152">
        <v>308</v>
      </c>
      <c r="Z76" s="152">
        <f>10*Z33</f>
        <v>12.9</v>
      </c>
      <c r="AA76" s="152">
        <v>358</v>
      </c>
      <c r="AB76" s="152">
        <f>10*AB33</f>
        <v>13.799999999999999</v>
      </c>
      <c r="AC76" s="36" t="s">
        <v>21</v>
      </c>
      <c r="AD76" s="3">
        <v>67</v>
      </c>
      <c r="AE76" s="50">
        <f t="shared" si="2"/>
        <v>15.157125005785163</v>
      </c>
      <c r="AF76" s="3">
        <v>168</v>
      </c>
      <c r="AG76" s="50">
        <f t="shared" si="2"/>
        <v>15.464415735043012</v>
      </c>
      <c r="AH76" s="152"/>
      <c r="AI76" s="159"/>
      <c r="AJ76" s="167"/>
      <c r="AK76" s="159"/>
      <c r="AL76" s="167"/>
      <c r="AM76" s="158"/>
      <c r="AN76" s="152"/>
      <c r="AO76" s="163"/>
      <c r="AP76" s="6"/>
      <c r="AQ76" s="6"/>
      <c r="AR76" s="6"/>
      <c r="AS76" s="6"/>
    </row>
    <row r="77" spans="1:45" x14ac:dyDescent="0.3">
      <c r="D77" s="164"/>
      <c r="E77" s="152"/>
      <c r="F77" s="152"/>
      <c r="G77" s="152"/>
      <c r="H77" s="152"/>
      <c r="I77" s="181"/>
      <c r="J77" s="152"/>
      <c r="K77" s="152"/>
      <c r="L77" s="152"/>
      <c r="M77" s="152"/>
      <c r="N77" s="152"/>
      <c r="O77" s="152"/>
      <c r="P77" s="162"/>
      <c r="Q77" s="152"/>
      <c r="R77" s="162"/>
      <c r="S77" s="152" t="s">
        <v>203</v>
      </c>
      <c r="T77" s="152">
        <v>192</v>
      </c>
      <c r="U77" s="162">
        <f>10*U13</f>
        <v>0</v>
      </c>
      <c r="V77" s="152">
        <v>193</v>
      </c>
      <c r="W77" s="162">
        <f>10*W13</f>
        <v>0</v>
      </c>
      <c r="X77" s="152"/>
      <c r="Y77" s="152"/>
      <c r="Z77" s="152"/>
      <c r="AA77" s="152"/>
      <c r="AB77" s="152"/>
      <c r="AC77" s="36" t="s">
        <v>22</v>
      </c>
      <c r="AD77" s="3">
        <v>73</v>
      </c>
      <c r="AE77" s="50">
        <f t="shared" si="2"/>
        <v>15.447236974145609</v>
      </c>
      <c r="AF77" s="3">
        <v>136</v>
      </c>
      <c r="AG77" s="50">
        <f t="shared" si="2"/>
        <v>16.245401118065843</v>
      </c>
      <c r="AH77" s="158" t="s">
        <v>209</v>
      </c>
      <c r="AI77" s="159">
        <v>149</v>
      </c>
      <c r="AJ77" s="167">
        <f>10*AJ55</f>
        <v>65.28451698279666</v>
      </c>
      <c r="AK77" s="159">
        <v>200</v>
      </c>
      <c r="AL77" s="167">
        <f>10*AL55</f>
        <v>72.971223444947924</v>
      </c>
      <c r="AM77" s="152" t="s">
        <v>209</v>
      </c>
      <c r="AN77" s="152">
        <v>749</v>
      </c>
      <c r="AO77" s="163">
        <f>10*AO34</f>
        <v>13.544629554381689</v>
      </c>
      <c r="AP77" s="6"/>
      <c r="AQ77" s="6"/>
      <c r="AR77" s="6"/>
      <c r="AS77" s="6"/>
    </row>
    <row r="78" spans="1:45" x14ac:dyDescent="0.3">
      <c r="D78" s="164" t="s">
        <v>221</v>
      </c>
      <c r="E78" s="152">
        <v>292</v>
      </c>
      <c r="F78" s="152">
        <v>12.1</v>
      </c>
      <c r="G78" s="152">
        <v>322</v>
      </c>
      <c r="H78" s="152">
        <v>12.5</v>
      </c>
      <c r="I78" s="181"/>
      <c r="J78" s="152"/>
      <c r="K78" s="152"/>
      <c r="L78" s="152"/>
      <c r="M78" s="152"/>
      <c r="N78" s="152"/>
      <c r="O78" s="152"/>
      <c r="P78" s="162"/>
      <c r="Q78" s="152"/>
      <c r="R78" s="162"/>
      <c r="S78" s="152"/>
      <c r="T78" s="152"/>
      <c r="U78" s="162"/>
      <c r="V78" s="152"/>
      <c r="W78" s="162"/>
      <c r="X78" s="152"/>
      <c r="Y78" s="152"/>
      <c r="Z78" s="152"/>
      <c r="AA78" s="152"/>
      <c r="AB78" s="152"/>
      <c r="AC78" s="36" t="s">
        <v>23</v>
      </c>
      <c r="AD78" s="3">
        <v>75</v>
      </c>
      <c r="AE78" s="50">
        <f t="shared" si="2"/>
        <v>15.715991325747421</v>
      </c>
      <c r="AF78" s="3">
        <v>160</v>
      </c>
      <c r="AG78" s="50">
        <f t="shared" si="2"/>
        <v>15.915367691803583</v>
      </c>
      <c r="AH78" s="158"/>
      <c r="AI78" s="159"/>
      <c r="AJ78" s="167"/>
      <c r="AK78" s="159"/>
      <c r="AL78" s="167"/>
      <c r="AM78" s="152"/>
      <c r="AN78" s="152"/>
      <c r="AO78" s="163"/>
      <c r="AP78" s="6"/>
      <c r="AQ78" s="6"/>
      <c r="AR78" s="6"/>
      <c r="AS78" s="6"/>
    </row>
    <row r="79" spans="1:45" x14ac:dyDescent="0.3">
      <c r="D79" s="164"/>
      <c r="E79" s="152"/>
      <c r="F79" s="152"/>
      <c r="G79" s="152"/>
      <c r="H79" s="152"/>
      <c r="I79" s="181"/>
      <c r="J79" s="152"/>
      <c r="K79" s="152"/>
      <c r="L79" s="152"/>
      <c r="M79" s="152"/>
      <c r="N79" s="152" t="s">
        <v>249</v>
      </c>
      <c r="O79" s="152">
        <v>151</v>
      </c>
      <c r="P79" s="162">
        <f>10*P36</f>
        <v>12.62481349707334</v>
      </c>
      <c r="Q79" s="152">
        <v>167</v>
      </c>
      <c r="R79" s="162">
        <f>10*R36</f>
        <v>12.158956109134046</v>
      </c>
      <c r="S79" s="152" t="s">
        <v>204</v>
      </c>
      <c r="T79" s="152">
        <v>217</v>
      </c>
      <c r="U79" s="162">
        <f>10*U15</f>
        <v>0</v>
      </c>
      <c r="V79" s="152">
        <v>164</v>
      </c>
      <c r="W79" s="162">
        <f>10*W15</f>
        <v>0</v>
      </c>
      <c r="X79" s="152"/>
      <c r="Y79" s="152"/>
      <c r="Z79" s="152"/>
      <c r="AA79" s="152"/>
      <c r="AB79" s="152"/>
      <c r="AC79" s="36" t="s">
        <v>24</v>
      </c>
      <c r="AD79" s="3">
        <v>85</v>
      </c>
      <c r="AE79" s="50">
        <f t="shared" si="2"/>
        <v>16.164258480066135</v>
      </c>
      <c r="AF79" s="3">
        <v>187</v>
      </c>
      <c r="AG79" s="50">
        <f t="shared" si="2"/>
        <v>16.260162601626014</v>
      </c>
      <c r="AH79" s="158"/>
      <c r="AI79" s="159"/>
      <c r="AJ79" s="167"/>
      <c r="AK79" s="159"/>
      <c r="AL79" s="167"/>
      <c r="AM79" s="152"/>
      <c r="AN79" s="152"/>
      <c r="AO79" s="163"/>
      <c r="AP79" s="6"/>
      <c r="AQ79" s="6"/>
      <c r="AR79" s="6"/>
      <c r="AS79" s="6"/>
    </row>
    <row r="80" spans="1:45" x14ac:dyDescent="0.3">
      <c r="D80" s="164" t="s">
        <v>210</v>
      </c>
      <c r="E80" s="152">
        <v>262</v>
      </c>
      <c r="F80" s="152">
        <v>11.8</v>
      </c>
      <c r="G80" s="152">
        <v>262</v>
      </c>
      <c r="H80" s="152">
        <v>12.2</v>
      </c>
      <c r="I80" s="181" t="s">
        <v>183</v>
      </c>
      <c r="J80" s="152">
        <v>204</v>
      </c>
      <c r="K80" s="152">
        <f>10*K37</f>
        <v>13</v>
      </c>
      <c r="L80" s="152">
        <v>247</v>
      </c>
      <c r="M80" s="152">
        <f>10*M37</f>
        <v>14</v>
      </c>
      <c r="N80" s="152"/>
      <c r="O80" s="152"/>
      <c r="P80" s="162"/>
      <c r="Q80" s="152"/>
      <c r="R80" s="162"/>
      <c r="S80" s="152"/>
      <c r="T80" s="152"/>
      <c r="U80" s="162"/>
      <c r="V80" s="152"/>
      <c r="W80" s="162"/>
      <c r="X80" s="152" t="s">
        <v>193</v>
      </c>
      <c r="Y80" s="152">
        <v>169</v>
      </c>
      <c r="Z80" s="152">
        <f>10*Z37</f>
        <v>12.7</v>
      </c>
      <c r="AA80" s="152">
        <v>198</v>
      </c>
      <c r="AB80" s="152">
        <f>10*AB37</f>
        <v>13.3</v>
      </c>
      <c r="AC80" s="36" t="s">
        <v>25</v>
      </c>
      <c r="AD80" s="3">
        <v>83</v>
      </c>
      <c r="AE80" s="50">
        <f t="shared" si="2"/>
        <v>15.656682323348988</v>
      </c>
      <c r="AF80" s="3">
        <v>194</v>
      </c>
      <c r="AG80" s="50">
        <f t="shared" si="2"/>
        <v>20.515919717548272</v>
      </c>
      <c r="AM80" s="152" t="s">
        <v>210</v>
      </c>
      <c r="AN80" s="152">
        <v>300</v>
      </c>
      <c r="AO80" s="163">
        <f>10*AO37</f>
        <v>13.436846819946251</v>
      </c>
      <c r="AP80" s="6"/>
      <c r="AQ80" s="6"/>
      <c r="AR80" s="6"/>
      <c r="AS80" s="6"/>
    </row>
    <row r="81" spans="1:45" x14ac:dyDescent="0.3">
      <c r="D81" s="164"/>
      <c r="E81" s="152"/>
      <c r="F81" s="152"/>
      <c r="G81" s="152"/>
      <c r="H81" s="152"/>
      <c r="I81" s="181"/>
      <c r="J81" s="152"/>
      <c r="K81" s="152"/>
      <c r="L81" s="152"/>
      <c r="M81" s="152"/>
      <c r="N81" s="152"/>
      <c r="O81" s="152"/>
      <c r="P81" s="162"/>
      <c r="Q81" s="152"/>
      <c r="R81" s="162"/>
      <c r="S81" s="3"/>
      <c r="T81" s="3"/>
      <c r="U81" s="3"/>
      <c r="V81" s="3"/>
      <c r="W81" s="3"/>
      <c r="X81" s="152"/>
      <c r="Y81" s="152"/>
      <c r="Z81" s="152"/>
      <c r="AA81" s="152"/>
      <c r="AB81" s="152"/>
      <c r="AC81" s="36" t="s">
        <v>26</v>
      </c>
      <c r="AD81" s="3">
        <v>74</v>
      </c>
      <c r="AE81" s="50">
        <f t="shared" si="2"/>
        <v>17.1771359107846</v>
      </c>
      <c r="AF81" s="3">
        <v>147</v>
      </c>
      <c r="AG81" s="50">
        <f t="shared" si="2"/>
        <v>16.410885286108453</v>
      </c>
      <c r="AM81" s="152"/>
      <c r="AN81" s="152"/>
      <c r="AO81" s="163"/>
      <c r="AP81" s="6"/>
      <c r="AQ81" s="6"/>
      <c r="AR81" s="6"/>
      <c r="AS81" s="6"/>
    </row>
    <row r="82" spans="1:45" x14ac:dyDescent="0.3">
      <c r="A82" s="53" t="s">
        <v>34</v>
      </c>
      <c r="B82" s="16"/>
      <c r="C82" s="16"/>
      <c r="D82" s="16"/>
      <c r="E82" s="16">
        <v>1464</v>
      </c>
      <c r="F82" s="16">
        <v>11.8</v>
      </c>
      <c r="G82" s="16">
        <v>1552</v>
      </c>
      <c r="H82" s="16">
        <v>12</v>
      </c>
      <c r="I82" s="16"/>
      <c r="J82" s="16">
        <v>780</v>
      </c>
      <c r="K82" s="16">
        <f>10*K39</f>
        <v>13</v>
      </c>
      <c r="L82" s="16">
        <v>875</v>
      </c>
      <c r="M82" s="16">
        <f>10*M39</f>
        <v>14</v>
      </c>
      <c r="N82" s="16"/>
      <c r="O82" s="27">
        <v>632</v>
      </c>
      <c r="P82" s="28">
        <f>10*P39</f>
        <v>12.564076791637351</v>
      </c>
      <c r="Q82" s="27">
        <v>680</v>
      </c>
      <c r="R82" s="28">
        <f>10*R39</f>
        <v>12.687272236469161</v>
      </c>
      <c r="S82" s="16"/>
      <c r="T82" s="16"/>
      <c r="U82" s="28"/>
      <c r="V82" s="16"/>
      <c r="W82" s="28"/>
      <c r="X82" s="16"/>
      <c r="Y82" s="16">
        <v>792</v>
      </c>
      <c r="Z82" s="52">
        <f>10*Z39</f>
        <v>12.5</v>
      </c>
      <c r="AA82" s="16">
        <v>1005</v>
      </c>
      <c r="AB82" s="52">
        <f>10*AB39</f>
        <v>13.3</v>
      </c>
      <c r="AC82" s="16"/>
      <c r="AD82" s="16">
        <f>SUM(AD71:AD81)</f>
        <v>907</v>
      </c>
      <c r="AE82" s="52">
        <f>(AD71*AE71+AD72*AE72+AD73*AE73+AD74*AE74+AD75*AE75+AD76*AE76+AD77*AE77+AD78*AE78+AD79*AE79+AD80*AE80+AD81*AE81)/SUM(AD71:AD81)</f>
        <v>15.59369077437557</v>
      </c>
      <c r="AF82" s="16">
        <f>SUM(AF71:AF81)</f>
        <v>1806</v>
      </c>
      <c r="AG82" s="52">
        <f>(AF71*AG71+AF72*AG72+AF73*AG73+AF74*AG74+AF75*AG75+AF76*AG76+AF77*AG77+AF78*AG78+AF79*AG79+AF80*AG80+AF81*AG81)/SUM(AF71:AF81)</f>
        <v>16.338641581480669</v>
      </c>
      <c r="AH82" s="16"/>
      <c r="AI82" s="16"/>
      <c r="AJ82" s="28"/>
      <c r="AK82" s="16"/>
      <c r="AL82" s="51"/>
      <c r="AM82" s="16"/>
      <c r="AN82" s="16">
        <v>1044</v>
      </c>
      <c r="AO82" s="52">
        <f>10*AO39</f>
        <v>13.312963771278916</v>
      </c>
      <c r="AP82" s="73">
        <v>1469</v>
      </c>
      <c r="AQ82" s="52">
        <f>10*AQ39</f>
        <v>13.612725604160294</v>
      </c>
      <c r="AR82" s="6" t="s">
        <v>213</v>
      </c>
      <c r="AS82" s="6"/>
    </row>
    <row r="83" spans="1:45" s="12" customFormat="1" x14ac:dyDescent="0.3">
      <c r="F83" s="8"/>
      <c r="G83" s="8"/>
      <c r="H83" s="8"/>
      <c r="K83" s="43"/>
      <c r="M83" s="43"/>
      <c r="P83" s="8"/>
      <c r="Q83" s="43"/>
      <c r="R83" s="8"/>
      <c r="U83" s="8"/>
      <c r="W83" s="8"/>
      <c r="Z83" s="43"/>
      <c r="AB83" s="43"/>
      <c r="AJ83" s="8"/>
      <c r="AL83" s="8"/>
      <c r="AO83" s="43"/>
      <c r="AP83" s="43"/>
      <c r="AQ83" s="43"/>
      <c r="AR83" s="43"/>
      <c r="AS83" s="43"/>
    </row>
    <row r="84" spans="1:45" x14ac:dyDescent="0.3">
      <c r="AO84" s="6"/>
      <c r="AP84" s="6"/>
      <c r="AQ84" s="6"/>
      <c r="AR84" s="43"/>
      <c r="AS84" s="43"/>
    </row>
    <row r="85" spans="1:45" x14ac:dyDescent="0.3">
      <c r="AR85" s="12"/>
      <c r="AS85" s="12"/>
    </row>
  </sheetData>
  <mergeCells count="471">
    <mergeCell ref="N57:N59"/>
    <mergeCell ref="O57:O59"/>
    <mergeCell ref="P57:P59"/>
    <mergeCell ref="Q57:Q59"/>
    <mergeCell ref="R57:R59"/>
    <mergeCell ref="N49:N50"/>
    <mergeCell ref="O49:O50"/>
    <mergeCell ref="P49:P50"/>
    <mergeCell ref="Q49:Q50"/>
    <mergeCell ref="R49:R50"/>
    <mergeCell ref="N51:N56"/>
    <mergeCell ref="O51:O56"/>
    <mergeCell ref="P51:P56"/>
    <mergeCell ref="Q51:Q56"/>
    <mergeCell ref="R51:R56"/>
    <mergeCell ref="N30:N35"/>
    <mergeCell ref="O30:O35"/>
    <mergeCell ref="P30:P35"/>
    <mergeCell ref="Q30:Q35"/>
    <mergeCell ref="R30:R35"/>
    <mergeCell ref="N36:N38"/>
    <mergeCell ref="O36:O38"/>
    <mergeCell ref="P36:P38"/>
    <mergeCell ref="Q36:Q38"/>
    <mergeCell ref="R36:R38"/>
    <mergeCell ref="N16:N18"/>
    <mergeCell ref="O16:O18"/>
    <mergeCell ref="P16:P18"/>
    <mergeCell ref="Q16:Q18"/>
    <mergeCell ref="R16:R18"/>
    <mergeCell ref="N28:N29"/>
    <mergeCell ref="O28:O29"/>
    <mergeCell ref="P28:P29"/>
    <mergeCell ref="Q28:Q29"/>
    <mergeCell ref="R28:R29"/>
    <mergeCell ref="N8:N9"/>
    <mergeCell ref="O8:O9"/>
    <mergeCell ref="P8:P9"/>
    <mergeCell ref="Q8:Q9"/>
    <mergeCell ref="R8:R9"/>
    <mergeCell ref="N10:N15"/>
    <mergeCell ref="O10:O15"/>
    <mergeCell ref="P10:P15"/>
    <mergeCell ref="Q10:Q15"/>
    <mergeCell ref="R10:R15"/>
    <mergeCell ref="I80:I81"/>
    <mergeCell ref="J80:J81"/>
    <mergeCell ref="K80:K81"/>
    <mergeCell ref="L80:L81"/>
    <mergeCell ref="M80:M81"/>
    <mergeCell ref="X80:X81"/>
    <mergeCell ref="Y80:Y81"/>
    <mergeCell ref="Z80:Z81"/>
    <mergeCell ref="AA80:AA81"/>
    <mergeCell ref="AH77:AH79"/>
    <mergeCell ref="AI77:AI79"/>
    <mergeCell ref="AJ77:AJ79"/>
    <mergeCell ref="AK77:AK79"/>
    <mergeCell ref="AL77:AL79"/>
    <mergeCell ref="AM77:AM79"/>
    <mergeCell ref="AN77:AN79"/>
    <mergeCell ref="AO77:AO79"/>
    <mergeCell ref="N79:N81"/>
    <mergeCell ref="O79:O81"/>
    <mergeCell ref="P79:P81"/>
    <mergeCell ref="Q79:Q81"/>
    <mergeCell ref="R79:R81"/>
    <mergeCell ref="S79:S80"/>
    <mergeCell ref="T79:T80"/>
    <mergeCell ref="U79:U80"/>
    <mergeCell ref="V79:V80"/>
    <mergeCell ref="W79:W80"/>
    <mergeCell ref="AB80:AB81"/>
    <mergeCell ref="AM80:AM81"/>
    <mergeCell ref="AN80:AN81"/>
    <mergeCell ref="AO80:AO81"/>
    <mergeCell ref="X76:X79"/>
    <mergeCell ref="Y76:Y79"/>
    <mergeCell ref="Z76:Z79"/>
    <mergeCell ref="AA76:AA79"/>
    <mergeCell ref="AB76:AB79"/>
    <mergeCell ref="S77:S78"/>
    <mergeCell ref="T77:T78"/>
    <mergeCell ref="U77:U78"/>
    <mergeCell ref="V77:V78"/>
    <mergeCell ref="W77:W78"/>
    <mergeCell ref="S75:S76"/>
    <mergeCell ref="T75:T76"/>
    <mergeCell ref="U75:U76"/>
    <mergeCell ref="V75:V76"/>
    <mergeCell ref="W75:W76"/>
    <mergeCell ref="X73:X75"/>
    <mergeCell ref="Y73:Y75"/>
    <mergeCell ref="Z73:Z75"/>
    <mergeCell ref="AA73:AA75"/>
    <mergeCell ref="I76:I79"/>
    <mergeCell ref="J76:J79"/>
    <mergeCell ref="K76:K79"/>
    <mergeCell ref="L76:L79"/>
    <mergeCell ref="M76:M79"/>
    <mergeCell ref="AB73:AB75"/>
    <mergeCell ref="AH74:AH76"/>
    <mergeCell ref="AI74:AI76"/>
    <mergeCell ref="AJ74:AJ76"/>
    <mergeCell ref="I72:I75"/>
    <mergeCell ref="J72:J75"/>
    <mergeCell ref="K72:K75"/>
    <mergeCell ref="L72:L75"/>
    <mergeCell ref="M72:M75"/>
    <mergeCell ref="N73:N78"/>
    <mergeCell ref="O73:O78"/>
    <mergeCell ref="P73:P78"/>
    <mergeCell ref="Q73:Q78"/>
    <mergeCell ref="R73:R78"/>
    <mergeCell ref="S73:S74"/>
    <mergeCell ref="T73:T74"/>
    <mergeCell ref="U73:U74"/>
    <mergeCell ref="V73:V74"/>
    <mergeCell ref="W73:W74"/>
    <mergeCell ref="AK74:AK76"/>
    <mergeCell ref="AL74:AL76"/>
    <mergeCell ref="AM74:AM76"/>
    <mergeCell ref="AN74:AN76"/>
    <mergeCell ref="AO74:AO76"/>
    <mergeCell ref="AK71:AK73"/>
    <mergeCell ref="AL71:AL73"/>
    <mergeCell ref="AM71:AM73"/>
    <mergeCell ref="AN71:AN73"/>
    <mergeCell ref="AO71:AO73"/>
    <mergeCell ref="D80:D81"/>
    <mergeCell ref="E80:E81"/>
    <mergeCell ref="F80:F81"/>
    <mergeCell ref="G80:G81"/>
    <mergeCell ref="H80:H81"/>
    <mergeCell ref="AP67:AP69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Y71:Y72"/>
    <mergeCell ref="Z71:Z72"/>
    <mergeCell ref="AA71:AA72"/>
    <mergeCell ref="AB71:AB72"/>
    <mergeCell ref="AH71:AH73"/>
    <mergeCell ref="AI71:AI73"/>
    <mergeCell ref="AJ71:AJ73"/>
    <mergeCell ref="D76:D77"/>
    <mergeCell ref="E76:E77"/>
    <mergeCell ref="F76:F77"/>
    <mergeCell ref="G76:G77"/>
    <mergeCell ref="H76:H77"/>
    <mergeCell ref="D78:D79"/>
    <mergeCell ref="E78:E79"/>
    <mergeCell ref="F78:F79"/>
    <mergeCell ref="G78:G79"/>
    <mergeCell ref="H78:H79"/>
    <mergeCell ref="D72:D73"/>
    <mergeCell ref="E72:E73"/>
    <mergeCell ref="F72:F73"/>
    <mergeCell ref="G72:G73"/>
    <mergeCell ref="H72:H73"/>
    <mergeCell ref="D74:D75"/>
    <mergeCell ref="E74:E75"/>
    <mergeCell ref="F74:F75"/>
    <mergeCell ref="G74:G75"/>
    <mergeCell ref="H74:H75"/>
    <mergeCell ref="E15:E16"/>
    <mergeCell ref="F15:F16"/>
    <mergeCell ref="G15:G16"/>
    <mergeCell ref="H15:H16"/>
    <mergeCell ref="D17:D18"/>
    <mergeCell ref="E17:E18"/>
    <mergeCell ref="F17:F18"/>
    <mergeCell ref="G17:G18"/>
    <mergeCell ref="H17:H18"/>
    <mergeCell ref="D64:H64"/>
    <mergeCell ref="I64:M64"/>
    <mergeCell ref="N64:R64"/>
    <mergeCell ref="S64:W64"/>
    <mergeCell ref="X64:AB64"/>
    <mergeCell ref="AC64:AG64"/>
    <mergeCell ref="AH64:AL64"/>
    <mergeCell ref="AM64:AQ64"/>
    <mergeCell ref="D9:D10"/>
    <mergeCell ref="E9:E10"/>
    <mergeCell ref="F9:F10"/>
    <mergeCell ref="G9:G10"/>
    <mergeCell ref="H9:H10"/>
    <mergeCell ref="D11:D12"/>
    <mergeCell ref="E11:E12"/>
    <mergeCell ref="F11:F12"/>
    <mergeCell ref="G11:G12"/>
    <mergeCell ref="H11:H12"/>
    <mergeCell ref="D13:D14"/>
    <mergeCell ref="E13:E14"/>
    <mergeCell ref="F13:F14"/>
    <mergeCell ref="G13:G14"/>
    <mergeCell ref="H13:H14"/>
    <mergeCell ref="D15:D16"/>
    <mergeCell ref="AM55:AM57"/>
    <mergeCell ref="AN55:AN57"/>
    <mergeCell ref="AO55:AO57"/>
    <mergeCell ref="AM58:AM59"/>
    <mergeCell ref="AN58:AN59"/>
    <mergeCell ref="AO58:AO59"/>
    <mergeCell ref="AP4:AP6"/>
    <mergeCell ref="AP24:AP26"/>
    <mergeCell ref="AP45:AP47"/>
    <mergeCell ref="AN34:AN36"/>
    <mergeCell ref="AO34:AO36"/>
    <mergeCell ref="AM37:AM38"/>
    <mergeCell ref="AN37:AN38"/>
    <mergeCell ref="AO37:AO38"/>
    <mergeCell ref="AM49:AM51"/>
    <mergeCell ref="AN49:AN51"/>
    <mergeCell ref="AO49:AO51"/>
    <mergeCell ref="AM52:AM54"/>
    <mergeCell ref="AN52:AN54"/>
    <mergeCell ref="AO52:AO54"/>
    <mergeCell ref="AH55:AH57"/>
    <mergeCell ref="AI55:AI57"/>
    <mergeCell ref="AJ55:AJ57"/>
    <mergeCell ref="AK55:AK57"/>
    <mergeCell ref="AL55:AL57"/>
    <mergeCell ref="AM8:AM10"/>
    <mergeCell ref="AN8:AN10"/>
    <mergeCell ref="AO8:AO10"/>
    <mergeCell ref="AM11:AM13"/>
    <mergeCell ref="AN11:AN13"/>
    <mergeCell ref="AO11:AO13"/>
    <mergeCell ref="AM14:AM16"/>
    <mergeCell ref="AN14:AN16"/>
    <mergeCell ref="AO14:AO16"/>
    <mergeCell ref="AM17:AM18"/>
    <mergeCell ref="AN17:AN18"/>
    <mergeCell ref="AO17:AO18"/>
    <mergeCell ref="AM28:AM30"/>
    <mergeCell ref="AN28:AN30"/>
    <mergeCell ref="AO28:AO30"/>
    <mergeCell ref="AM31:AM33"/>
    <mergeCell ref="AN31:AN33"/>
    <mergeCell ref="AO31:AO33"/>
    <mergeCell ref="AM34:AM36"/>
    <mergeCell ref="AH49:AH51"/>
    <mergeCell ref="AI49:AI51"/>
    <mergeCell ref="AJ49:AJ51"/>
    <mergeCell ref="AK49:AK51"/>
    <mergeCell ref="AL49:AL51"/>
    <mergeCell ref="AH52:AH54"/>
    <mergeCell ref="AI52:AI54"/>
    <mergeCell ref="AJ52:AJ54"/>
    <mergeCell ref="AK52:AK54"/>
    <mergeCell ref="AL52:AL54"/>
    <mergeCell ref="AL28:AL30"/>
    <mergeCell ref="AH31:AH33"/>
    <mergeCell ref="AI31:AI33"/>
    <mergeCell ref="AJ31:AJ33"/>
    <mergeCell ref="AK31:AK33"/>
    <mergeCell ref="AL31:AL33"/>
    <mergeCell ref="AH34:AH36"/>
    <mergeCell ref="AI34:AI36"/>
    <mergeCell ref="AJ34:AJ36"/>
    <mergeCell ref="AK34:AK36"/>
    <mergeCell ref="AL34:AL36"/>
    <mergeCell ref="AL8:AL10"/>
    <mergeCell ref="AH11:AH13"/>
    <mergeCell ref="AI11:AI13"/>
    <mergeCell ref="AJ11:AJ13"/>
    <mergeCell ref="AK11:AK13"/>
    <mergeCell ref="AL11:AL13"/>
    <mergeCell ref="AH14:AH16"/>
    <mergeCell ref="AI14:AI16"/>
    <mergeCell ref="AJ14:AJ16"/>
    <mergeCell ref="AK14:AK16"/>
    <mergeCell ref="AL14:AL16"/>
    <mergeCell ref="S36:S37"/>
    <mergeCell ref="T36:T37"/>
    <mergeCell ref="U36:U37"/>
    <mergeCell ref="V36:V37"/>
    <mergeCell ref="W36:W37"/>
    <mergeCell ref="AH8:AH10"/>
    <mergeCell ref="AI8:AI10"/>
    <mergeCell ref="AJ8:AJ10"/>
    <mergeCell ref="AK8:AK10"/>
    <mergeCell ref="AH28:AH30"/>
    <mergeCell ref="AI28:AI30"/>
    <mergeCell ref="AJ28:AJ30"/>
    <mergeCell ref="AK28:AK30"/>
    <mergeCell ref="S32:S33"/>
    <mergeCell ref="T32:T33"/>
    <mergeCell ref="U32:U33"/>
    <mergeCell ref="V32:V33"/>
    <mergeCell ref="W32:W33"/>
    <mergeCell ref="S34:S35"/>
    <mergeCell ref="T34:T35"/>
    <mergeCell ref="U34:U35"/>
    <mergeCell ref="V34:V35"/>
    <mergeCell ref="W34:W35"/>
    <mergeCell ref="U16:U17"/>
    <mergeCell ref="V16:V17"/>
    <mergeCell ref="W16:W17"/>
    <mergeCell ref="S28:S29"/>
    <mergeCell ref="T28:T29"/>
    <mergeCell ref="U28:U29"/>
    <mergeCell ref="V28:V29"/>
    <mergeCell ref="W28:W29"/>
    <mergeCell ref="S30:S31"/>
    <mergeCell ref="T30:T31"/>
    <mergeCell ref="U30:U31"/>
    <mergeCell ref="V30:V31"/>
    <mergeCell ref="W30:W31"/>
    <mergeCell ref="U8:U9"/>
    <mergeCell ref="V8:V9"/>
    <mergeCell ref="W8:W9"/>
    <mergeCell ref="S10:S11"/>
    <mergeCell ref="T10:T11"/>
    <mergeCell ref="U10:U11"/>
    <mergeCell ref="V10:V11"/>
    <mergeCell ref="W10:W11"/>
    <mergeCell ref="X54:X57"/>
    <mergeCell ref="X49:X50"/>
    <mergeCell ref="X33:X36"/>
    <mergeCell ref="X28:X29"/>
    <mergeCell ref="S12:S13"/>
    <mergeCell ref="T12:T13"/>
    <mergeCell ref="U12:U13"/>
    <mergeCell ref="V12:V13"/>
    <mergeCell ref="W12:W13"/>
    <mergeCell ref="S14:S15"/>
    <mergeCell ref="T14:T15"/>
    <mergeCell ref="U14:U15"/>
    <mergeCell ref="V14:V15"/>
    <mergeCell ref="W14:W15"/>
    <mergeCell ref="S16:S17"/>
    <mergeCell ref="T16:T17"/>
    <mergeCell ref="Y54:Y57"/>
    <mergeCell ref="Z54:Z57"/>
    <mergeCell ref="AA54:AA57"/>
    <mergeCell ref="AB54:AB57"/>
    <mergeCell ref="X58:X59"/>
    <mergeCell ref="Y58:Y59"/>
    <mergeCell ref="Z58:Z59"/>
    <mergeCell ref="AA58:AA59"/>
    <mergeCell ref="AB58:AB59"/>
    <mergeCell ref="Y49:Y50"/>
    <mergeCell ref="Z49:Z50"/>
    <mergeCell ref="AA49:AA50"/>
    <mergeCell ref="AB49:AB50"/>
    <mergeCell ref="X51:X53"/>
    <mergeCell ref="Y51:Y53"/>
    <mergeCell ref="Z51:Z53"/>
    <mergeCell ref="AA51:AA53"/>
    <mergeCell ref="AB51:AB53"/>
    <mergeCell ref="Y33:Y36"/>
    <mergeCell ref="Z33:Z36"/>
    <mergeCell ref="AA33:AA36"/>
    <mergeCell ref="AB33:AB36"/>
    <mergeCell ref="X37:X38"/>
    <mergeCell ref="Y37:Y38"/>
    <mergeCell ref="Z37:Z38"/>
    <mergeCell ref="AA37:AA38"/>
    <mergeCell ref="AB37:AB38"/>
    <mergeCell ref="Y28:Y29"/>
    <mergeCell ref="Z28:Z29"/>
    <mergeCell ref="AA28:AA29"/>
    <mergeCell ref="AB28:AB29"/>
    <mergeCell ref="X30:X32"/>
    <mergeCell ref="Y30:Y32"/>
    <mergeCell ref="Z30:Z32"/>
    <mergeCell ref="AA30:AA32"/>
    <mergeCell ref="AB30:AB32"/>
    <mergeCell ref="AB13:AB16"/>
    <mergeCell ref="X17:X18"/>
    <mergeCell ref="Y17:Y18"/>
    <mergeCell ref="Z17:Z18"/>
    <mergeCell ref="AA17:AA18"/>
    <mergeCell ref="AB17:AB18"/>
    <mergeCell ref="Z8:Z9"/>
    <mergeCell ref="AA8:AA9"/>
    <mergeCell ref="AB8:AB9"/>
    <mergeCell ref="X10:X12"/>
    <mergeCell ref="Y10:Y12"/>
    <mergeCell ref="Z10:Z12"/>
    <mergeCell ref="AA10:AA12"/>
    <mergeCell ref="AB10:AB12"/>
    <mergeCell ref="I54:I57"/>
    <mergeCell ref="J54:J57"/>
    <mergeCell ref="K54:K57"/>
    <mergeCell ref="L54:L57"/>
    <mergeCell ref="M54:M57"/>
    <mergeCell ref="I58:I59"/>
    <mergeCell ref="J58:J59"/>
    <mergeCell ref="K58:K59"/>
    <mergeCell ref="L58:L59"/>
    <mergeCell ref="M58:M59"/>
    <mergeCell ref="I37:I38"/>
    <mergeCell ref="J37:J38"/>
    <mergeCell ref="K37:K38"/>
    <mergeCell ref="L37:L38"/>
    <mergeCell ref="M37:M38"/>
    <mergeCell ref="I50:I53"/>
    <mergeCell ref="J50:J53"/>
    <mergeCell ref="K50:K53"/>
    <mergeCell ref="L50:L53"/>
    <mergeCell ref="M50:M53"/>
    <mergeCell ref="L33:L36"/>
    <mergeCell ref="M33:M36"/>
    <mergeCell ref="I17:I18"/>
    <mergeCell ref="J17:J18"/>
    <mergeCell ref="L17:L18"/>
    <mergeCell ref="I29:I32"/>
    <mergeCell ref="J29:J32"/>
    <mergeCell ref="K29:K32"/>
    <mergeCell ref="L29:L32"/>
    <mergeCell ref="K17:K18"/>
    <mergeCell ref="M17:M18"/>
    <mergeCell ref="D42:H42"/>
    <mergeCell ref="I42:M42"/>
    <mergeCell ref="N42:R42"/>
    <mergeCell ref="S42:W42"/>
    <mergeCell ref="X42:AB42"/>
    <mergeCell ref="AC42:AG42"/>
    <mergeCell ref="AH42:AL42"/>
    <mergeCell ref="AM42:AQ42"/>
    <mergeCell ref="AC1:AG1"/>
    <mergeCell ref="AH1:AL1"/>
    <mergeCell ref="AM1:AQ1"/>
    <mergeCell ref="I9:I12"/>
    <mergeCell ref="J9:J12"/>
    <mergeCell ref="L9:L12"/>
    <mergeCell ref="I13:I16"/>
    <mergeCell ref="J13:J16"/>
    <mergeCell ref="L13:L16"/>
    <mergeCell ref="K13:K16"/>
    <mergeCell ref="AH21:AL21"/>
    <mergeCell ref="AM21:AQ21"/>
    <mergeCell ref="M29:M32"/>
    <mergeCell ref="I33:I36"/>
    <mergeCell ref="J33:J36"/>
    <mergeCell ref="K33:K36"/>
    <mergeCell ref="C6:C18"/>
    <mergeCell ref="D21:H21"/>
    <mergeCell ref="I21:M21"/>
    <mergeCell ref="N21:R21"/>
    <mergeCell ref="S21:W21"/>
    <mergeCell ref="X21:AB21"/>
    <mergeCell ref="AC21:AG21"/>
    <mergeCell ref="B1:C1"/>
    <mergeCell ref="D1:H1"/>
    <mergeCell ref="I1:M1"/>
    <mergeCell ref="N1:R1"/>
    <mergeCell ref="S1:W1"/>
    <mergeCell ref="X1:AB1"/>
    <mergeCell ref="M13:M16"/>
    <mergeCell ref="M9:M12"/>
    <mergeCell ref="K9:K12"/>
    <mergeCell ref="X8:X9"/>
    <mergeCell ref="Y8:Y9"/>
    <mergeCell ref="X13:X16"/>
    <mergeCell ref="Y13:Y16"/>
    <mergeCell ref="S8:S9"/>
    <mergeCell ref="T8:T9"/>
    <mergeCell ref="Z13:Z16"/>
    <mergeCell ref="AA13:AA16"/>
  </mergeCells>
  <pageMargins left="0.7" right="0.7" top="0.75" bottom="0.75" header="0.3" footer="0.3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S85"/>
  <sheetViews>
    <sheetView workbookViewId="0">
      <pane xSplit="3" ySplit="2" topLeftCell="U3" activePane="bottomRight" state="frozen"/>
      <selection activeCell="A3" sqref="A3"/>
      <selection pane="topRight" activeCell="A3" sqref="A3"/>
      <selection pane="bottomLeft" activeCell="A3" sqref="A3"/>
      <selection pane="bottomRight" activeCell="Z17" sqref="Z17:Z18"/>
    </sheetView>
  </sheetViews>
  <sheetFormatPr defaultColWidth="8.77734375" defaultRowHeight="14.4" x14ac:dyDescent="0.3"/>
  <cols>
    <col min="1" max="1" width="9.44140625" customWidth="1"/>
    <col min="2" max="2" width="7.77734375" customWidth="1"/>
    <col min="3" max="3" width="12.21875" customWidth="1"/>
    <col min="4" max="4" width="6.44140625" bestFit="1" customWidth="1"/>
    <col min="5" max="7" width="5" bestFit="1" customWidth="1"/>
    <col min="8" max="8" width="8" bestFit="1" customWidth="1"/>
    <col min="9" max="9" width="6.44140625" bestFit="1" customWidth="1"/>
    <col min="10" max="10" width="4" bestFit="1" customWidth="1"/>
    <col min="11" max="11" width="5" bestFit="1" customWidth="1"/>
    <col min="12" max="12" width="4" bestFit="1" customWidth="1"/>
    <col min="13" max="13" width="8" bestFit="1" customWidth="1"/>
    <col min="14" max="14" width="6.44140625" bestFit="1" customWidth="1"/>
    <col min="15" max="15" width="4" bestFit="1" customWidth="1"/>
    <col min="16" max="16" width="6.44140625" bestFit="1" customWidth="1"/>
    <col min="17" max="17" width="4" bestFit="1" customWidth="1"/>
    <col min="18" max="18" width="8" bestFit="1" customWidth="1"/>
    <col min="19" max="19" width="6.44140625" bestFit="1" customWidth="1"/>
    <col min="20" max="20" width="4" bestFit="1" customWidth="1"/>
    <col min="21" max="21" width="5" bestFit="1" customWidth="1"/>
    <col min="22" max="22" width="4" bestFit="1" customWidth="1"/>
    <col min="23" max="23" width="8" bestFit="1" customWidth="1"/>
    <col min="24" max="24" width="6.44140625" bestFit="1" customWidth="1"/>
    <col min="25" max="25" width="4" bestFit="1" customWidth="1"/>
    <col min="26" max="27" width="5" bestFit="1" customWidth="1"/>
    <col min="28" max="28" width="8" bestFit="1" customWidth="1"/>
    <col min="29" max="29" width="6.44140625" bestFit="1" customWidth="1"/>
    <col min="30" max="30" width="4" bestFit="1" customWidth="1"/>
    <col min="31" max="32" width="5" bestFit="1" customWidth="1"/>
    <col min="33" max="33" width="8" bestFit="1" customWidth="1"/>
    <col min="34" max="34" width="6.44140625" bestFit="1" customWidth="1"/>
    <col min="35" max="35" width="5" bestFit="1" customWidth="1"/>
    <col min="36" max="36" width="7.44140625" customWidth="1"/>
    <col min="37" max="37" width="4" bestFit="1" customWidth="1"/>
    <col min="38" max="38" width="8" bestFit="1" customWidth="1"/>
    <col min="39" max="39" width="6.44140625" bestFit="1" customWidth="1"/>
    <col min="40" max="40" width="8.44140625" bestFit="1" customWidth="1"/>
    <col min="41" max="41" width="9" customWidth="1"/>
    <col min="42" max="42" width="5" bestFit="1" customWidth="1"/>
    <col min="43" max="43" width="8" bestFit="1" customWidth="1"/>
  </cols>
  <sheetData>
    <row r="1" spans="1:44" x14ac:dyDescent="0.3">
      <c r="A1" s="68" t="s">
        <v>154</v>
      </c>
      <c r="B1" s="152" t="s">
        <v>40</v>
      </c>
      <c r="C1" s="152"/>
      <c r="D1" s="152" t="s">
        <v>1</v>
      </c>
      <c r="E1" s="152"/>
      <c r="F1" s="152"/>
      <c r="G1" s="152"/>
      <c r="H1" s="152"/>
      <c r="I1" s="152" t="s">
        <v>2</v>
      </c>
      <c r="J1" s="152"/>
      <c r="K1" s="152"/>
      <c r="L1" s="152"/>
      <c r="M1" s="152"/>
      <c r="N1" s="152" t="s">
        <v>3</v>
      </c>
      <c r="O1" s="152"/>
      <c r="P1" s="152"/>
      <c r="Q1" s="152"/>
      <c r="R1" s="152"/>
      <c r="S1" s="152" t="s">
        <v>4</v>
      </c>
      <c r="T1" s="152"/>
      <c r="U1" s="152"/>
      <c r="V1" s="152"/>
      <c r="W1" s="152"/>
      <c r="X1" s="152" t="s">
        <v>5</v>
      </c>
      <c r="Y1" s="152"/>
      <c r="Z1" s="152"/>
      <c r="AA1" s="152"/>
      <c r="AB1" s="152"/>
      <c r="AC1" s="152" t="s">
        <v>6</v>
      </c>
      <c r="AD1" s="152"/>
      <c r="AE1" s="152"/>
      <c r="AF1" s="152"/>
      <c r="AG1" s="152"/>
      <c r="AH1" s="152" t="s">
        <v>7</v>
      </c>
      <c r="AI1" s="152"/>
      <c r="AJ1" s="152"/>
      <c r="AK1" s="152"/>
      <c r="AL1" s="152"/>
      <c r="AM1" s="152" t="s">
        <v>8</v>
      </c>
      <c r="AN1" s="152"/>
      <c r="AO1" s="152"/>
      <c r="AP1" s="152"/>
      <c r="AQ1" s="152"/>
    </row>
    <row r="2" spans="1:44" x14ac:dyDescent="0.3">
      <c r="A2" s="3"/>
      <c r="B2" s="3" t="s">
        <v>39</v>
      </c>
      <c r="C2" s="3" t="s">
        <v>38</v>
      </c>
      <c r="D2" s="55" t="s">
        <v>37</v>
      </c>
      <c r="E2" s="55" t="s">
        <v>11</v>
      </c>
      <c r="F2" s="55" t="s">
        <v>27</v>
      </c>
      <c r="G2" s="55" t="s">
        <v>11</v>
      </c>
      <c r="H2" s="55" t="s">
        <v>28</v>
      </c>
      <c r="I2" s="3" t="s">
        <v>37</v>
      </c>
      <c r="J2" s="3" t="s">
        <v>11</v>
      </c>
      <c r="K2" s="3" t="s">
        <v>27</v>
      </c>
      <c r="L2" s="3" t="s">
        <v>11</v>
      </c>
      <c r="M2" s="3" t="s">
        <v>28</v>
      </c>
      <c r="N2" s="3" t="s">
        <v>37</v>
      </c>
      <c r="O2" s="3" t="s">
        <v>11</v>
      </c>
      <c r="P2" s="3" t="s">
        <v>27</v>
      </c>
      <c r="Q2" s="3" t="s">
        <v>11</v>
      </c>
      <c r="R2" s="3" t="s">
        <v>28</v>
      </c>
      <c r="S2" s="3" t="s">
        <v>37</v>
      </c>
      <c r="T2" s="3" t="s">
        <v>11</v>
      </c>
      <c r="U2" s="3" t="s">
        <v>27</v>
      </c>
      <c r="V2" s="3" t="s">
        <v>11</v>
      </c>
      <c r="W2" s="3" t="s">
        <v>28</v>
      </c>
      <c r="X2" s="55" t="s">
        <v>37</v>
      </c>
      <c r="Y2" s="55" t="s">
        <v>11</v>
      </c>
      <c r="Z2" s="55" t="s">
        <v>27</v>
      </c>
      <c r="AA2" s="55" t="s">
        <v>11</v>
      </c>
      <c r="AB2" s="55" t="s">
        <v>28</v>
      </c>
      <c r="AC2" s="55" t="s">
        <v>37</v>
      </c>
      <c r="AD2" s="55" t="s">
        <v>11</v>
      </c>
      <c r="AE2" s="55" t="s">
        <v>27</v>
      </c>
      <c r="AF2" s="55" t="s">
        <v>11</v>
      </c>
      <c r="AG2" s="55" t="s">
        <v>28</v>
      </c>
      <c r="AH2" s="3" t="s">
        <v>37</v>
      </c>
      <c r="AI2" s="3" t="s">
        <v>11</v>
      </c>
      <c r="AJ2" s="3" t="s">
        <v>27</v>
      </c>
      <c r="AK2" s="3" t="s">
        <v>11</v>
      </c>
      <c r="AL2" s="3" t="s">
        <v>28</v>
      </c>
      <c r="AM2" s="3" t="s">
        <v>37</v>
      </c>
      <c r="AN2" s="3" t="s">
        <v>11</v>
      </c>
      <c r="AO2" s="3" t="s">
        <v>27</v>
      </c>
      <c r="AP2" s="3" t="s">
        <v>11</v>
      </c>
      <c r="AQ2" s="3" t="s">
        <v>28</v>
      </c>
    </row>
    <row r="3" spans="1:44" x14ac:dyDescent="0.3">
      <c r="B3" s="4" t="s">
        <v>12</v>
      </c>
      <c r="C3" t="s">
        <v>153</v>
      </c>
      <c r="D3" s="25" t="s">
        <v>222</v>
      </c>
      <c r="E3" s="3">
        <v>66</v>
      </c>
      <c r="F3" s="3">
        <v>9.1</v>
      </c>
      <c r="G3" s="3">
        <v>64</v>
      </c>
      <c r="H3" s="3">
        <v>8.1</v>
      </c>
      <c r="I3" s="102" t="s">
        <v>311</v>
      </c>
      <c r="J3" s="103">
        <v>239</v>
      </c>
      <c r="K3" s="103">
        <v>7.8</v>
      </c>
      <c r="L3" s="103">
        <v>228</v>
      </c>
      <c r="M3" s="103">
        <v>7.2</v>
      </c>
      <c r="X3" s="3"/>
      <c r="Y3" s="3"/>
      <c r="Z3" s="3"/>
      <c r="AA3" s="3"/>
      <c r="AB3" s="3"/>
      <c r="AC3" s="36" t="s">
        <v>12</v>
      </c>
      <c r="AD3" s="3">
        <v>277</v>
      </c>
      <c r="AE3" s="37">
        <v>6.8</v>
      </c>
      <c r="AF3" s="3">
        <v>302</v>
      </c>
      <c r="AG3" s="37">
        <v>6.3</v>
      </c>
      <c r="AM3" s="3"/>
      <c r="AN3" s="3" t="s">
        <v>212</v>
      </c>
      <c r="AO3" s="3" t="s">
        <v>211</v>
      </c>
      <c r="AP3" s="3" t="s">
        <v>217</v>
      </c>
    </row>
    <row r="4" spans="1:44" x14ac:dyDescent="0.3">
      <c r="B4" s="4" t="s">
        <v>13</v>
      </c>
      <c r="C4" t="s">
        <v>157</v>
      </c>
      <c r="D4" s="26" t="s">
        <v>223</v>
      </c>
      <c r="E4" s="3">
        <v>150</v>
      </c>
      <c r="F4" s="3">
        <v>10.1</v>
      </c>
      <c r="G4" s="3">
        <v>141</v>
      </c>
      <c r="H4" s="3">
        <v>9.3000000000000007</v>
      </c>
      <c r="I4" s="104" t="s">
        <v>312</v>
      </c>
      <c r="J4" s="105">
        <v>184</v>
      </c>
      <c r="K4" s="105">
        <v>8.6</v>
      </c>
      <c r="L4" s="105">
        <v>164</v>
      </c>
      <c r="M4" s="105">
        <v>7.8</v>
      </c>
      <c r="X4" s="31" t="s">
        <v>196</v>
      </c>
      <c r="Y4" s="3">
        <v>490</v>
      </c>
      <c r="Z4" s="3">
        <v>11</v>
      </c>
      <c r="AA4" s="3">
        <v>559</v>
      </c>
      <c r="AB4" s="3">
        <v>10</v>
      </c>
      <c r="AC4" s="36" t="s">
        <v>13</v>
      </c>
      <c r="AD4" s="3">
        <v>168</v>
      </c>
      <c r="AE4" s="37">
        <v>8.9</v>
      </c>
      <c r="AF4" s="3">
        <v>179</v>
      </c>
      <c r="AG4" s="37">
        <v>7.3</v>
      </c>
      <c r="AH4" s="217" t="s">
        <v>327</v>
      </c>
      <c r="AI4" s="219">
        <v>1001</v>
      </c>
      <c r="AJ4" s="219" t="s">
        <v>337</v>
      </c>
      <c r="AK4" s="219">
        <v>948</v>
      </c>
      <c r="AL4" s="221" t="s">
        <v>338</v>
      </c>
      <c r="AM4" s="39" t="s">
        <v>214</v>
      </c>
      <c r="AN4" s="3">
        <v>1503</v>
      </c>
      <c r="AO4" s="37">
        <v>7.85</v>
      </c>
      <c r="AP4" s="162">
        <v>8.3000000000000007</v>
      </c>
      <c r="AQ4" s="5"/>
    </row>
    <row r="5" spans="1:44" x14ac:dyDescent="0.3">
      <c r="B5" s="4" t="s">
        <v>14</v>
      </c>
      <c r="C5" t="s">
        <v>158</v>
      </c>
      <c r="D5" s="26" t="s">
        <v>224</v>
      </c>
      <c r="E5" s="3">
        <v>134</v>
      </c>
      <c r="F5" s="3">
        <v>11.6</v>
      </c>
      <c r="G5" s="3">
        <v>135</v>
      </c>
      <c r="H5" s="3">
        <v>9.5</v>
      </c>
      <c r="X5" s="32" t="s">
        <v>198</v>
      </c>
      <c r="Y5" s="33">
        <v>476</v>
      </c>
      <c r="Z5" s="33">
        <v>13</v>
      </c>
      <c r="AA5" s="33">
        <v>574</v>
      </c>
      <c r="AB5" s="33">
        <v>10</v>
      </c>
      <c r="AC5" s="36" t="s">
        <v>14</v>
      </c>
      <c r="AD5" s="3">
        <v>93</v>
      </c>
      <c r="AE5" s="37">
        <v>9.5</v>
      </c>
      <c r="AF5" s="3">
        <v>89</v>
      </c>
      <c r="AG5" s="37">
        <v>7</v>
      </c>
      <c r="AH5" s="217"/>
      <c r="AI5" s="219"/>
      <c r="AJ5" s="219"/>
      <c r="AK5" s="219"/>
      <c r="AL5" s="221"/>
      <c r="AM5" s="40" t="s">
        <v>215</v>
      </c>
      <c r="AN5" s="3">
        <v>1620</v>
      </c>
      <c r="AO5" s="37">
        <v>8.7200000000000006</v>
      </c>
      <c r="AP5" s="162"/>
      <c r="AQ5" s="8"/>
      <c r="AR5" s="12"/>
    </row>
    <row r="6" spans="1:44" x14ac:dyDescent="0.3">
      <c r="B6" s="4" t="s">
        <v>45</v>
      </c>
      <c r="C6" s="183" t="s">
        <v>159</v>
      </c>
      <c r="D6" s="26" t="s">
        <v>225</v>
      </c>
      <c r="E6" s="3">
        <v>117</v>
      </c>
      <c r="F6" s="3">
        <v>13.3</v>
      </c>
      <c r="G6" s="3">
        <v>123</v>
      </c>
      <c r="H6" s="3">
        <v>8.6999999999999993</v>
      </c>
      <c r="X6" s="32" t="s">
        <v>197</v>
      </c>
      <c r="Y6" s="3">
        <v>423</v>
      </c>
      <c r="Z6" s="3">
        <v>14</v>
      </c>
      <c r="AA6" s="3">
        <v>577</v>
      </c>
      <c r="AB6" s="3">
        <v>10</v>
      </c>
      <c r="AC6" s="36" t="s">
        <v>15</v>
      </c>
      <c r="AD6" s="3">
        <v>80</v>
      </c>
      <c r="AE6" s="37">
        <v>11</v>
      </c>
      <c r="AF6" s="3">
        <v>117</v>
      </c>
      <c r="AG6" s="37">
        <v>7.4</v>
      </c>
      <c r="AH6" s="217"/>
      <c r="AI6" s="219"/>
      <c r="AJ6" s="219"/>
      <c r="AK6" s="219"/>
      <c r="AL6" s="221"/>
      <c r="AM6" s="3" t="s">
        <v>216</v>
      </c>
      <c r="AN6" s="3">
        <v>1500</v>
      </c>
      <c r="AO6" s="37">
        <v>8.31</v>
      </c>
      <c r="AP6" s="162"/>
      <c r="AQ6" s="12"/>
      <c r="AR6" s="8"/>
    </row>
    <row r="7" spans="1:44" x14ac:dyDescent="0.3">
      <c r="B7" s="4"/>
      <c r="C7" s="183"/>
      <c r="D7" s="26"/>
      <c r="E7" s="3"/>
      <c r="F7" s="3"/>
      <c r="G7" s="3"/>
      <c r="H7" s="3"/>
      <c r="X7" s="38"/>
      <c r="Y7" s="3"/>
      <c r="Z7" s="3"/>
      <c r="AA7" s="3"/>
      <c r="AB7" s="3"/>
      <c r="AC7" s="36"/>
      <c r="AD7" s="3"/>
      <c r="AE7" s="37"/>
      <c r="AF7" s="3"/>
      <c r="AG7" s="37"/>
      <c r="AH7" s="217"/>
      <c r="AI7" s="219"/>
      <c r="AJ7" s="219"/>
      <c r="AK7" s="219"/>
      <c r="AL7" s="221"/>
      <c r="AM7" s="3"/>
      <c r="AN7" s="3" t="s">
        <v>212</v>
      </c>
      <c r="AO7" s="3" t="s">
        <v>211</v>
      </c>
      <c r="AP7" s="3"/>
    </row>
    <row r="8" spans="1:44" x14ac:dyDescent="0.3">
      <c r="C8" s="183"/>
      <c r="D8" s="26" t="s">
        <v>226</v>
      </c>
      <c r="E8" s="3">
        <v>170</v>
      </c>
      <c r="F8" s="3">
        <v>13.9</v>
      </c>
      <c r="G8" s="3">
        <v>176</v>
      </c>
      <c r="H8" s="3">
        <v>9.4</v>
      </c>
      <c r="I8" s="3" t="s">
        <v>16</v>
      </c>
      <c r="J8" s="3">
        <v>47</v>
      </c>
      <c r="K8" s="3">
        <v>16</v>
      </c>
      <c r="L8" s="3">
        <v>52</v>
      </c>
      <c r="M8" s="3">
        <v>9</v>
      </c>
      <c r="N8" s="152" t="s">
        <v>191</v>
      </c>
      <c r="O8" s="152">
        <v>131</v>
      </c>
      <c r="P8" s="162">
        <v>13.9</v>
      </c>
      <c r="Q8" s="152">
        <v>119</v>
      </c>
      <c r="R8" s="162">
        <v>9.4</v>
      </c>
      <c r="S8" s="3"/>
      <c r="T8" s="3"/>
      <c r="U8" s="3"/>
      <c r="V8" s="3"/>
      <c r="W8" s="34"/>
      <c r="X8" s="152" t="s">
        <v>191</v>
      </c>
      <c r="Y8" s="152">
        <v>132</v>
      </c>
      <c r="Z8" s="152">
        <v>12.6</v>
      </c>
      <c r="AA8" s="152">
        <v>202</v>
      </c>
      <c r="AB8" s="152">
        <v>9.1999999999999993</v>
      </c>
      <c r="AC8" s="36" t="s">
        <v>16</v>
      </c>
      <c r="AD8" s="3">
        <v>135</v>
      </c>
      <c r="AE8" s="37">
        <v>12.1</v>
      </c>
      <c r="AF8" s="3">
        <v>192</v>
      </c>
      <c r="AG8" s="37">
        <v>7.8</v>
      </c>
      <c r="AH8" s="217"/>
      <c r="AI8" s="219"/>
      <c r="AJ8" s="219"/>
      <c r="AK8" s="219"/>
      <c r="AL8" s="221"/>
      <c r="AM8" s="154" t="s">
        <v>207</v>
      </c>
      <c r="AN8" s="154">
        <v>772</v>
      </c>
      <c r="AO8" s="216">
        <v>8.6</v>
      </c>
    </row>
    <row r="9" spans="1:44" x14ac:dyDescent="0.3">
      <c r="C9" s="183"/>
      <c r="D9" s="164" t="s">
        <v>218</v>
      </c>
      <c r="E9" s="152">
        <v>190</v>
      </c>
      <c r="F9" s="152">
        <v>14.8</v>
      </c>
      <c r="G9" s="152">
        <v>185</v>
      </c>
      <c r="H9" s="152">
        <v>10.6</v>
      </c>
      <c r="I9" s="152" t="s">
        <v>181</v>
      </c>
      <c r="J9" s="152">
        <v>221</v>
      </c>
      <c r="K9" s="152">
        <v>14</v>
      </c>
      <c r="L9" s="152">
        <v>259</v>
      </c>
      <c r="M9" s="152">
        <v>10</v>
      </c>
      <c r="N9" s="152"/>
      <c r="O9" s="152"/>
      <c r="P9" s="162"/>
      <c r="Q9" s="152"/>
      <c r="R9" s="162"/>
      <c r="S9" s="3"/>
      <c r="T9" s="3"/>
      <c r="U9" s="3"/>
      <c r="V9" s="3"/>
      <c r="W9" s="34"/>
      <c r="X9" s="152"/>
      <c r="Y9" s="152"/>
      <c r="Z9" s="152"/>
      <c r="AA9" s="152"/>
      <c r="AB9" s="152"/>
      <c r="AC9" s="36" t="s">
        <v>17</v>
      </c>
      <c r="AD9" s="3">
        <v>77</v>
      </c>
      <c r="AE9" s="37">
        <v>11.7</v>
      </c>
      <c r="AF9" s="3">
        <v>137</v>
      </c>
      <c r="AG9" s="37">
        <v>9.1999999999999993</v>
      </c>
      <c r="AH9" s="217"/>
      <c r="AI9" s="219"/>
      <c r="AJ9" s="219"/>
      <c r="AK9" s="219"/>
      <c r="AL9" s="221"/>
      <c r="AM9" s="152"/>
      <c r="AN9" s="152"/>
      <c r="AO9" s="162"/>
    </row>
    <row r="10" spans="1:44" x14ac:dyDescent="0.3">
      <c r="C10" s="183"/>
      <c r="D10" s="164"/>
      <c r="E10" s="152"/>
      <c r="F10" s="152"/>
      <c r="G10" s="152"/>
      <c r="H10" s="152"/>
      <c r="I10" s="152"/>
      <c r="J10" s="152"/>
      <c r="K10" s="152"/>
      <c r="L10" s="152"/>
      <c r="M10" s="152"/>
      <c r="N10" s="152" t="s">
        <v>248</v>
      </c>
      <c r="O10" s="152">
        <v>350</v>
      </c>
      <c r="P10" s="162">
        <v>12.4</v>
      </c>
      <c r="Q10" s="152">
        <v>394</v>
      </c>
      <c r="R10" s="162">
        <v>9.1</v>
      </c>
      <c r="S10" s="3"/>
      <c r="T10" s="3"/>
      <c r="U10" s="3"/>
      <c r="V10" s="3"/>
      <c r="W10" s="34"/>
      <c r="X10" s="152" t="s">
        <v>192</v>
      </c>
      <c r="Y10" s="152">
        <v>183</v>
      </c>
      <c r="Z10" s="152">
        <v>13</v>
      </c>
      <c r="AA10" s="152">
        <v>247</v>
      </c>
      <c r="AB10" s="152">
        <v>9.9</v>
      </c>
      <c r="AC10" s="36" t="s">
        <v>18</v>
      </c>
      <c r="AD10" s="3">
        <v>85</v>
      </c>
      <c r="AE10" s="37">
        <v>11.1</v>
      </c>
      <c r="AF10" s="3">
        <v>158</v>
      </c>
      <c r="AG10" s="37">
        <v>9.3000000000000007</v>
      </c>
      <c r="AH10" s="217"/>
      <c r="AI10" s="219"/>
      <c r="AJ10" s="219"/>
      <c r="AK10" s="219"/>
      <c r="AL10" s="221"/>
      <c r="AM10" s="152"/>
      <c r="AN10" s="152"/>
      <c r="AO10" s="162"/>
    </row>
    <row r="11" spans="1:44" x14ac:dyDescent="0.3">
      <c r="C11" s="183"/>
      <c r="D11" s="164" t="s">
        <v>219</v>
      </c>
      <c r="E11" s="152">
        <v>253</v>
      </c>
      <c r="F11" s="152">
        <v>14.4</v>
      </c>
      <c r="G11" s="152">
        <v>289</v>
      </c>
      <c r="H11" s="152">
        <v>10.9</v>
      </c>
      <c r="I11" s="152"/>
      <c r="J11" s="152"/>
      <c r="K11" s="152"/>
      <c r="L11" s="152"/>
      <c r="M11" s="152"/>
      <c r="N11" s="152"/>
      <c r="O11" s="152"/>
      <c r="P11" s="162"/>
      <c r="Q11" s="152"/>
      <c r="R11" s="162"/>
      <c r="S11" s="3"/>
      <c r="T11" s="3"/>
      <c r="U11" s="3"/>
      <c r="V11" s="3"/>
      <c r="W11" s="34"/>
      <c r="X11" s="152"/>
      <c r="Y11" s="152"/>
      <c r="Z11" s="152"/>
      <c r="AA11" s="152"/>
      <c r="AB11" s="152"/>
      <c r="AC11" s="36" t="s">
        <v>19</v>
      </c>
      <c r="AD11" s="3">
        <v>84</v>
      </c>
      <c r="AE11" s="37">
        <v>12.4</v>
      </c>
      <c r="AF11" s="3">
        <v>160</v>
      </c>
      <c r="AG11" s="37">
        <v>9</v>
      </c>
      <c r="AH11" s="217"/>
      <c r="AI11" s="219"/>
      <c r="AJ11" s="219"/>
      <c r="AK11" s="219"/>
      <c r="AL11" s="221"/>
      <c r="AM11" s="158" t="s">
        <v>208</v>
      </c>
      <c r="AN11" s="152">
        <v>692</v>
      </c>
      <c r="AO11" s="162">
        <v>8.3000000000000007</v>
      </c>
    </row>
    <row r="12" spans="1:44" x14ac:dyDescent="0.3">
      <c r="C12" s="183"/>
      <c r="D12" s="164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62"/>
      <c r="Q12" s="152"/>
      <c r="R12" s="162"/>
      <c r="S12" s="3"/>
      <c r="T12" s="3"/>
      <c r="U12" s="3"/>
      <c r="V12" s="3"/>
      <c r="W12" s="34"/>
      <c r="X12" s="152"/>
      <c r="Y12" s="152"/>
      <c r="Z12" s="152"/>
      <c r="AA12" s="152"/>
      <c r="AB12" s="152"/>
      <c r="AC12" s="36" t="s">
        <v>20</v>
      </c>
      <c r="AD12" s="3">
        <v>69</v>
      </c>
      <c r="AE12" s="37">
        <v>11.5</v>
      </c>
      <c r="AF12" s="3">
        <v>167</v>
      </c>
      <c r="AG12" s="37">
        <v>8</v>
      </c>
      <c r="AH12" s="217"/>
      <c r="AI12" s="219"/>
      <c r="AJ12" s="219"/>
      <c r="AK12" s="219"/>
      <c r="AL12" s="221"/>
      <c r="AM12" s="158"/>
      <c r="AN12" s="152"/>
      <c r="AO12" s="162"/>
    </row>
    <row r="13" spans="1:44" x14ac:dyDescent="0.3">
      <c r="C13" s="183"/>
      <c r="D13" s="164" t="s">
        <v>220</v>
      </c>
      <c r="E13" s="152">
        <v>297</v>
      </c>
      <c r="F13" s="152">
        <v>14.5</v>
      </c>
      <c r="G13" s="152">
        <v>318</v>
      </c>
      <c r="H13" s="152">
        <v>10.7</v>
      </c>
      <c r="I13" s="152" t="s">
        <v>182</v>
      </c>
      <c r="J13" s="152">
        <v>308</v>
      </c>
      <c r="K13" s="152">
        <v>12</v>
      </c>
      <c r="L13" s="152">
        <v>317</v>
      </c>
      <c r="M13" s="152">
        <v>10</v>
      </c>
      <c r="N13" s="152"/>
      <c r="O13" s="152"/>
      <c r="P13" s="162"/>
      <c r="Q13" s="152"/>
      <c r="R13" s="162"/>
      <c r="S13" s="3"/>
      <c r="T13" s="3"/>
      <c r="U13" s="3"/>
      <c r="V13" s="3"/>
      <c r="W13" s="34"/>
      <c r="X13" s="152" t="s">
        <v>182</v>
      </c>
      <c r="Y13" s="152">
        <v>308</v>
      </c>
      <c r="Z13" s="152">
        <v>12.6</v>
      </c>
      <c r="AA13" s="152">
        <v>358</v>
      </c>
      <c r="AB13" s="152">
        <v>9.6999999999999993</v>
      </c>
      <c r="AC13" s="36" t="s">
        <v>21</v>
      </c>
      <c r="AD13" s="3">
        <v>67</v>
      </c>
      <c r="AE13" s="37">
        <v>11.2</v>
      </c>
      <c r="AF13" s="3">
        <v>168</v>
      </c>
      <c r="AG13" s="37">
        <v>7.7</v>
      </c>
      <c r="AH13" s="217"/>
      <c r="AI13" s="219"/>
      <c r="AJ13" s="219"/>
      <c r="AK13" s="219"/>
      <c r="AL13" s="221"/>
      <c r="AM13" s="158"/>
      <c r="AN13" s="152"/>
      <c r="AO13" s="162"/>
    </row>
    <row r="14" spans="1:44" x14ac:dyDescent="0.3">
      <c r="C14" s="183"/>
      <c r="D14" s="164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62"/>
      <c r="Q14" s="152"/>
      <c r="R14" s="162"/>
      <c r="S14" s="3"/>
      <c r="T14" s="3"/>
      <c r="U14" s="3"/>
      <c r="V14" s="3"/>
      <c r="W14" s="34"/>
      <c r="X14" s="152"/>
      <c r="Y14" s="152"/>
      <c r="Z14" s="152"/>
      <c r="AA14" s="152"/>
      <c r="AB14" s="152"/>
      <c r="AC14" s="36" t="s">
        <v>22</v>
      </c>
      <c r="AD14" s="3">
        <v>73</v>
      </c>
      <c r="AE14" s="37">
        <v>12</v>
      </c>
      <c r="AF14" s="3">
        <v>136</v>
      </c>
      <c r="AG14" s="37">
        <v>7.9</v>
      </c>
      <c r="AH14" s="217"/>
      <c r="AI14" s="219"/>
      <c r="AJ14" s="219"/>
      <c r="AK14" s="219"/>
      <c r="AL14" s="221"/>
      <c r="AM14" s="152" t="s">
        <v>209</v>
      </c>
      <c r="AN14" s="152">
        <v>749</v>
      </c>
      <c r="AO14" s="162">
        <v>7.7</v>
      </c>
    </row>
    <row r="15" spans="1:44" x14ac:dyDescent="0.3">
      <c r="C15" s="183"/>
      <c r="D15" s="164" t="s">
        <v>221</v>
      </c>
      <c r="E15" s="152">
        <v>292</v>
      </c>
      <c r="F15" s="152">
        <v>14.1</v>
      </c>
      <c r="G15" s="152">
        <v>322</v>
      </c>
      <c r="H15" s="152">
        <v>10.7</v>
      </c>
      <c r="I15" s="152"/>
      <c r="J15" s="152"/>
      <c r="K15" s="152"/>
      <c r="L15" s="152"/>
      <c r="M15" s="152"/>
      <c r="N15" s="152"/>
      <c r="O15" s="152"/>
      <c r="P15" s="162"/>
      <c r="Q15" s="152"/>
      <c r="R15" s="162"/>
      <c r="S15" s="3"/>
      <c r="T15" s="3"/>
      <c r="U15" s="3"/>
      <c r="V15" s="3"/>
      <c r="W15" s="34"/>
      <c r="X15" s="152"/>
      <c r="Y15" s="152"/>
      <c r="Z15" s="152"/>
      <c r="AA15" s="152"/>
      <c r="AB15" s="152"/>
      <c r="AC15" s="36" t="s">
        <v>23</v>
      </c>
      <c r="AD15" s="3">
        <v>75</v>
      </c>
      <c r="AE15" s="37">
        <v>10.4</v>
      </c>
      <c r="AF15" s="3">
        <v>160</v>
      </c>
      <c r="AG15" s="37">
        <v>8.4</v>
      </c>
      <c r="AH15" s="217"/>
      <c r="AI15" s="219"/>
      <c r="AJ15" s="219"/>
      <c r="AK15" s="219"/>
      <c r="AL15" s="221"/>
      <c r="AM15" s="152"/>
      <c r="AN15" s="152"/>
      <c r="AO15" s="162"/>
    </row>
    <row r="16" spans="1:44" x14ac:dyDescent="0.3">
      <c r="C16" s="183"/>
      <c r="D16" s="164"/>
      <c r="E16" s="152"/>
      <c r="F16" s="152"/>
      <c r="G16" s="152"/>
      <c r="H16" s="152"/>
      <c r="I16" s="152"/>
      <c r="J16" s="152"/>
      <c r="K16" s="152"/>
      <c r="L16" s="152"/>
      <c r="M16" s="152"/>
      <c r="N16" s="152" t="s">
        <v>249</v>
      </c>
      <c r="O16" s="152">
        <v>151</v>
      </c>
      <c r="P16" s="162">
        <v>11.2</v>
      </c>
      <c r="Q16" s="152">
        <v>167</v>
      </c>
      <c r="R16" s="162">
        <v>7.8</v>
      </c>
      <c r="S16" s="3"/>
      <c r="T16" s="3"/>
      <c r="U16" s="3"/>
      <c r="V16" s="3"/>
      <c r="W16" s="34"/>
      <c r="X16" s="152"/>
      <c r="Y16" s="152"/>
      <c r="Z16" s="152"/>
      <c r="AA16" s="152"/>
      <c r="AB16" s="152"/>
      <c r="AC16" s="36" t="s">
        <v>24</v>
      </c>
      <c r="AD16" s="3">
        <v>85</v>
      </c>
      <c r="AE16" s="37">
        <v>11.1</v>
      </c>
      <c r="AF16" s="3">
        <v>187</v>
      </c>
      <c r="AG16" s="37">
        <v>8</v>
      </c>
      <c r="AH16" s="218"/>
      <c r="AI16" s="220"/>
      <c r="AJ16" s="220"/>
      <c r="AK16" s="220"/>
      <c r="AL16" s="222"/>
      <c r="AM16" s="152"/>
      <c r="AN16" s="152"/>
      <c r="AO16" s="162"/>
    </row>
    <row r="17" spans="1:45" x14ac:dyDescent="0.3">
      <c r="C17" s="183"/>
      <c r="D17" s="164" t="s">
        <v>210</v>
      </c>
      <c r="E17" s="152">
        <v>262</v>
      </c>
      <c r="F17" s="152">
        <v>13.3</v>
      </c>
      <c r="G17" s="152">
        <v>262</v>
      </c>
      <c r="H17" s="152">
        <v>10.199999999999999</v>
      </c>
      <c r="I17" s="152" t="s">
        <v>183</v>
      </c>
      <c r="J17" s="152">
        <v>204</v>
      </c>
      <c r="K17" s="152">
        <v>10</v>
      </c>
      <c r="L17" s="152">
        <v>247</v>
      </c>
      <c r="M17" s="152">
        <v>9</v>
      </c>
      <c r="N17" s="152"/>
      <c r="O17" s="152"/>
      <c r="P17" s="162"/>
      <c r="Q17" s="152"/>
      <c r="R17" s="162"/>
      <c r="S17" s="3"/>
      <c r="T17" s="3"/>
      <c r="U17" s="3"/>
      <c r="V17" s="3"/>
      <c r="W17" s="34"/>
      <c r="X17" s="152" t="s">
        <v>193</v>
      </c>
      <c r="Y17" s="152">
        <v>169</v>
      </c>
      <c r="Z17" s="152">
        <v>10.9</v>
      </c>
      <c r="AA17" s="152">
        <v>198</v>
      </c>
      <c r="AB17" s="152">
        <v>9.1</v>
      </c>
      <c r="AC17" s="36" t="s">
        <v>25</v>
      </c>
      <c r="AD17" s="3">
        <v>83</v>
      </c>
      <c r="AE17" s="37">
        <v>10.4</v>
      </c>
      <c r="AF17" s="3">
        <v>194</v>
      </c>
      <c r="AG17" s="37">
        <v>8.3000000000000007</v>
      </c>
      <c r="AM17" s="152" t="s">
        <v>210</v>
      </c>
      <c r="AN17" s="152">
        <v>300</v>
      </c>
      <c r="AO17" s="162">
        <v>7.3</v>
      </c>
    </row>
    <row r="18" spans="1:45" x14ac:dyDescent="0.3">
      <c r="C18" s="183"/>
      <c r="D18" s="164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62"/>
      <c r="Q18" s="152"/>
      <c r="R18" s="162"/>
      <c r="S18" s="3"/>
      <c r="T18" s="3"/>
      <c r="U18" s="3"/>
      <c r="V18" s="3"/>
      <c r="W18" s="34"/>
      <c r="X18" s="152"/>
      <c r="Y18" s="152"/>
      <c r="Z18" s="152"/>
      <c r="AA18" s="152"/>
      <c r="AB18" s="152"/>
      <c r="AC18" s="36" t="s">
        <v>26</v>
      </c>
      <c r="AD18" s="3">
        <v>74</v>
      </c>
      <c r="AE18" s="37">
        <v>10.8</v>
      </c>
      <c r="AF18" s="3">
        <v>147</v>
      </c>
      <c r="AG18" s="37">
        <v>7.4</v>
      </c>
      <c r="AM18" s="152"/>
      <c r="AN18" s="152"/>
      <c r="AO18" s="162"/>
    </row>
    <row r="19" spans="1:45" x14ac:dyDescent="0.3">
      <c r="A19" s="53" t="s">
        <v>34</v>
      </c>
      <c r="B19" s="53"/>
      <c r="C19" s="51"/>
      <c r="D19" s="16"/>
      <c r="E19" s="16">
        <v>1464</v>
      </c>
      <c r="F19" s="16">
        <v>14.1</v>
      </c>
      <c r="G19" s="16">
        <v>1552</v>
      </c>
      <c r="H19" s="16">
        <v>10.5</v>
      </c>
      <c r="I19" s="64"/>
      <c r="J19" s="16"/>
      <c r="K19" s="16">
        <v>13</v>
      </c>
      <c r="L19" s="16"/>
      <c r="M19" s="16">
        <v>10</v>
      </c>
      <c r="N19" s="16"/>
      <c r="O19" s="27">
        <v>632</v>
      </c>
      <c r="P19" s="28">
        <v>12.4</v>
      </c>
      <c r="Q19" s="27">
        <v>680</v>
      </c>
      <c r="R19" s="28">
        <v>8.8000000000000007</v>
      </c>
      <c r="S19" s="16"/>
      <c r="T19" s="16">
        <v>862</v>
      </c>
      <c r="U19" s="16"/>
      <c r="V19" s="16">
        <v>925</v>
      </c>
      <c r="W19" s="51"/>
      <c r="X19" s="16"/>
      <c r="Y19" s="16">
        <v>792</v>
      </c>
      <c r="Z19" s="16">
        <v>12.4</v>
      </c>
      <c r="AA19" s="16">
        <v>1005</v>
      </c>
      <c r="AB19" s="16">
        <v>9.5</v>
      </c>
      <c r="AC19" s="16"/>
      <c r="AD19" s="16">
        <f>SUM(AD8:AD18)</f>
        <v>907</v>
      </c>
      <c r="AE19" s="28">
        <f>(AD8*AE8+AD9*AE9+AD10*AE10+AD11*AE11+AD12*AE12+AD13*AE13+AD14*AE14+AD15*AE15+AD16*AE16+AD17*AE17+AD18*AE18)/SUM(AD8:AD18)</f>
        <v>11.384013230429991</v>
      </c>
      <c r="AF19" s="16">
        <f>SUM(AF8:AF18)</f>
        <v>1806</v>
      </c>
      <c r="AG19" s="28">
        <f>(AF8*AG8+AF9*AG9+AF10*AG10+AF11*AG11+AF12*AG12+AF13*AG13+AF14*AG14+AF15*AG15+AF16*AG16+AF17*AG17+AF18*AG18)/SUM(AF8:AF18)</f>
        <v>8.2554817275747503</v>
      </c>
      <c r="AH19" s="64"/>
      <c r="AI19" s="16"/>
      <c r="AJ19" s="16"/>
      <c r="AK19" s="16"/>
      <c r="AL19" s="16"/>
      <c r="AM19" s="56"/>
      <c r="AN19" s="56">
        <v>1044</v>
      </c>
      <c r="AO19" s="57">
        <v>9.6</v>
      </c>
      <c r="AP19" s="16">
        <v>1469</v>
      </c>
      <c r="AQ19" s="28">
        <v>7</v>
      </c>
      <c r="AR19" s="16" t="s">
        <v>213</v>
      </c>
      <c r="AS19" s="28">
        <v>8.1</v>
      </c>
    </row>
    <row r="20" spans="1:45" s="12" customFormat="1" x14ac:dyDescent="0.3">
      <c r="F20" s="8"/>
      <c r="G20" s="8"/>
      <c r="H20" s="8"/>
      <c r="M20" s="8"/>
      <c r="P20" s="8"/>
      <c r="Q20" s="43"/>
      <c r="R20" s="8"/>
      <c r="Z20" s="8"/>
      <c r="AB20" s="8"/>
      <c r="AS20" s="8"/>
    </row>
    <row r="21" spans="1:45" x14ac:dyDescent="0.3">
      <c r="A21" s="68" t="s">
        <v>155</v>
      </c>
      <c r="B21" s="3"/>
      <c r="C21" s="3"/>
      <c r="D21" s="152" t="s">
        <v>1</v>
      </c>
      <c r="E21" s="152"/>
      <c r="F21" s="152"/>
      <c r="G21" s="152"/>
      <c r="H21" s="152"/>
      <c r="I21" s="152" t="s">
        <v>2</v>
      </c>
      <c r="J21" s="152"/>
      <c r="K21" s="152"/>
      <c r="L21" s="152"/>
      <c r="M21" s="152"/>
      <c r="N21" s="152" t="s">
        <v>3</v>
      </c>
      <c r="O21" s="152"/>
      <c r="P21" s="152"/>
      <c r="Q21" s="152"/>
      <c r="R21" s="152"/>
      <c r="S21" s="152" t="s">
        <v>4</v>
      </c>
      <c r="T21" s="152"/>
      <c r="U21" s="152"/>
      <c r="V21" s="152"/>
      <c r="W21" s="152"/>
      <c r="X21" s="152" t="s">
        <v>5</v>
      </c>
      <c r="Y21" s="152"/>
      <c r="Z21" s="152"/>
      <c r="AA21" s="152"/>
      <c r="AB21" s="152"/>
      <c r="AC21" s="152" t="s">
        <v>6</v>
      </c>
      <c r="AD21" s="152"/>
      <c r="AE21" s="152"/>
      <c r="AF21" s="152"/>
      <c r="AG21" s="152"/>
      <c r="AH21" s="152" t="s">
        <v>7</v>
      </c>
      <c r="AI21" s="152"/>
      <c r="AJ21" s="152"/>
      <c r="AK21" s="152"/>
      <c r="AL21" s="152"/>
      <c r="AM21" s="152" t="s">
        <v>8</v>
      </c>
      <c r="AN21" s="152"/>
      <c r="AO21" s="152"/>
      <c r="AP21" s="152"/>
      <c r="AQ21" s="152"/>
      <c r="AR21" s="12"/>
      <c r="AS21" s="8"/>
    </row>
    <row r="22" spans="1:45" x14ac:dyDescent="0.3">
      <c r="A22" s="3"/>
      <c r="B22" s="3"/>
      <c r="C22" s="3"/>
      <c r="D22" s="3" t="s">
        <v>37</v>
      </c>
      <c r="E22" s="3" t="s">
        <v>11</v>
      </c>
      <c r="F22" s="3" t="s">
        <v>27</v>
      </c>
      <c r="G22" s="3" t="s">
        <v>11</v>
      </c>
      <c r="H22" s="3" t="s">
        <v>28</v>
      </c>
      <c r="I22" s="3" t="s">
        <v>37</v>
      </c>
      <c r="J22" s="3" t="s">
        <v>11</v>
      </c>
      <c r="K22" s="3" t="s">
        <v>27</v>
      </c>
      <c r="L22" s="3" t="s">
        <v>11</v>
      </c>
      <c r="M22" s="3" t="s">
        <v>28</v>
      </c>
      <c r="N22" s="3" t="s">
        <v>37</v>
      </c>
      <c r="O22" s="3" t="s">
        <v>11</v>
      </c>
      <c r="P22" s="3" t="s">
        <v>27</v>
      </c>
      <c r="Q22" s="3" t="s">
        <v>11</v>
      </c>
      <c r="R22" s="3" t="s">
        <v>28</v>
      </c>
      <c r="S22" s="3" t="s">
        <v>37</v>
      </c>
      <c r="T22" s="3" t="s">
        <v>11</v>
      </c>
      <c r="U22" s="3" t="s">
        <v>27</v>
      </c>
      <c r="V22" s="3" t="s">
        <v>11</v>
      </c>
      <c r="W22" s="3" t="s">
        <v>28</v>
      </c>
      <c r="X22" s="3" t="s">
        <v>37</v>
      </c>
      <c r="Y22" s="3" t="s">
        <v>11</v>
      </c>
      <c r="Z22" s="3" t="s">
        <v>27</v>
      </c>
      <c r="AA22" s="3" t="s">
        <v>11</v>
      </c>
      <c r="AB22" s="3" t="s">
        <v>28</v>
      </c>
      <c r="AC22" s="55" t="s">
        <v>37</v>
      </c>
      <c r="AD22" s="55" t="s">
        <v>11</v>
      </c>
      <c r="AE22" s="55" t="s">
        <v>27</v>
      </c>
      <c r="AF22" s="55" t="s">
        <v>11</v>
      </c>
      <c r="AG22" s="55" t="s">
        <v>28</v>
      </c>
      <c r="AH22" s="3" t="s">
        <v>37</v>
      </c>
      <c r="AI22" s="3" t="s">
        <v>11</v>
      </c>
      <c r="AJ22" s="3" t="s">
        <v>27</v>
      </c>
      <c r="AK22" s="3" t="s">
        <v>11</v>
      </c>
      <c r="AL22" s="3" t="s">
        <v>28</v>
      </c>
      <c r="AM22" s="55" t="s">
        <v>37</v>
      </c>
      <c r="AN22" s="55" t="s">
        <v>11</v>
      </c>
      <c r="AO22" s="55" t="s">
        <v>27</v>
      </c>
      <c r="AP22" s="55" t="s">
        <v>11</v>
      </c>
      <c r="AQ22" s="3" t="s">
        <v>28</v>
      </c>
    </row>
    <row r="23" spans="1:45" x14ac:dyDescent="0.3">
      <c r="I23" s="102" t="s">
        <v>311</v>
      </c>
      <c r="J23" s="103">
        <v>239</v>
      </c>
      <c r="K23" s="103">
        <v>1.4</v>
      </c>
      <c r="L23" s="103">
        <v>228</v>
      </c>
      <c r="M23" s="103">
        <v>1.4</v>
      </c>
      <c r="AC23" s="36" t="s">
        <v>12</v>
      </c>
      <c r="AD23" s="3">
        <v>277</v>
      </c>
      <c r="AE23" s="37">
        <f>AE3/Energy!AC3</f>
        <v>1.1371237458193979</v>
      </c>
      <c r="AF23" s="3">
        <v>302</v>
      </c>
      <c r="AG23" s="37">
        <f>AG3/Energy!AE3</f>
        <v>1.1220346227826459</v>
      </c>
      <c r="AM23" s="3"/>
      <c r="AN23" s="3" t="s">
        <v>212</v>
      </c>
      <c r="AO23" s="3" t="s">
        <v>211</v>
      </c>
      <c r="AP23" s="3" t="s">
        <v>217</v>
      </c>
    </row>
    <row r="24" spans="1:45" x14ac:dyDescent="0.3">
      <c r="I24" s="104" t="s">
        <v>312</v>
      </c>
      <c r="J24" s="105">
        <v>184</v>
      </c>
      <c r="K24" s="105">
        <v>1.4</v>
      </c>
      <c r="L24" s="105">
        <v>164</v>
      </c>
      <c r="M24" s="105">
        <v>1.3</v>
      </c>
      <c r="AC24" s="36" t="s">
        <v>13</v>
      </c>
      <c r="AD24" s="3">
        <v>168</v>
      </c>
      <c r="AE24" s="37">
        <f>AE4/Energy!AC4</f>
        <v>1.1649672107543492</v>
      </c>
      <c r="AF24" s="3">
        <v>179</v>
      </c>
      <c r="AG24" s="37">
        <f>AG4/Energy!AE4</f>
        <v>1.084727629350055</v>
      </c>
      <c r="AM24" s="39" t="s">
        <v>214</v>
      </c>
      <c r="AN24" s="3">
        <v>1503</v>
      </c>
      <c r="AO24" s="37">
        <f>AO4/Energy!AM4</f>
        <v>1.1462364021318536</v>
      </c>
      <c r="AP24" s="162">
        <f>AP4/Energy!AN4</f>
        <v>1.0895248096613286</v>
      </c>
      <c r="AQ24" s="5"/>
    </row>
    <row r="25" spans="1:45" x14ac:dyDescent="0.3">
      <c r="AC25" s="36" t="s">
        <v>14</v>
      </c>
      <c r="AD25" s="3">
        <v>93</v>
      </c>
      <c r="AE25" s="37">
        <f>AE5/Energy!AC5</f>
        <v>1.1412782316194137</v>
      </c>
      <c r="AF25" s="3">
        <v>89</v>
      </c>
      <c r="AG25" s="37">
        <f>AG5/Energy!AE5</f>
        <v>1.0460719996413468</v>
      </c>
      <c r="AM25" s="40" t="s">
        <v>215</v>
      </c>
      <c r="AN25" s="3">
        <v>1620</v>
      </c>
      <c r="AO25" s="37">
        <f>AO5/Energy!AM5</f>
        <v>1.1347370064804936</v>
      </c>
      <c r="AP25" s="162"/>
      <c r="AQ25" s="5"/>
    </row>
    <row r="26" spans="1:45" x14ac:dyDescent="0.3">
      <c r="AC26" s="36" t="s">
        <v>15</v>
      </c>
      <c r="AD26" s="3">
        <v>80</v>
      </c>
      <c r="AE26" s="37">
        <f>AE6/Energy!AC6</f>
        <v>1.1740972792963955</v>
      </c>
      <c r="AF26" s="3">
        <v>117</v>
      </c>
      <c r="AG26" s="37">
        <f>AG6/Energy!AE6</f>
        <v>1.1287026021170801</v>
      </c>
      <c r="AM26" s="3" t="s">
        <v>216</v>
      </c>
      <c r="AN26" s="3">
        <v>1500</v>
      </c>
      <c r="AO26" s="37">
        <f>AO6/Energy!AM6</f>
        <v>0.99915835036671885</v>
      </c>
      <c r="AP26" s="162"/>
      <c r="AQ26" s="12"/>
      <c r="AR26" s="8"/>
    </row>
    <row r="27" spans="1:45" x14ac:dyDescent="0.3">
      <c r="R27" s="5"/>
      <c r="AC27" s="36"/>
      <c r="AD27" s="3"/>
      <c r="AE27" s="37"/>
      <c r="AF27" s="3"/>
      <c r="AG27" s="37"/>
      <c r="AM27" s="3"/>
      <c r="AN27" s="3" t="s">
        <v>212</v>
      </c>
      <c r="AO27" s="3" t="s">
        <v>211</v>
      </c>
      <c r="AP27" s="3"/>
    </row>
    <row r="28" spans="1:45" x14ac:dyDescent="0.3">
      <c r="I28" s="3" t="s">
        <v>16</v>
      </c>
      <c r="J28" s="3">
        <v>47</v>
      </c>
      <c r="K28" s="3">
        <v>1.5</v>
      </c>
      <c r="L28" s="3">
        <v>52</v>
      </c>
      <c r="M28" s="3">
        <v>1.3</v>
      </c>
      <c r="N28" s="152" t="s">
        <v>191</v>
      </c>
      <c r="O28" s="152">
        <v>131</v>
      </c>
      <c r="P28" s="162">
        <f>P8/Energy!N8</f>
        <v>1.2574633616790303</v>
      </c>
      <c r="Q28" s="152">
        <v>119</v>
      </c>
      <c r="R28" s="162">
        <f>R8/Energy!P8</f>
        <v>1.1817953231078704</v>
      </c>
      <c r="S28" s="3"/>
      <c r="T28" s="3"/>
      <c r="U28" s="3"/>
      <c r="V28" s="3"/>
      <c r="W28" s="3"/>
      <c r="X28" s="152" t="s">
        <v>191</v>
      </c>
      <c r="Y28" s="152">
        <v>132</v>
      </c>
      <c r="Z28" s="152">
        <v>1.41</v>
      </c>
      <c r="AA28" s="152">
        <v>202</v>
      </c>
      <c r="AB28" s="152">
        <v>1.23</v>
      </c>
      <c r="AC28" s="36" t="s">
        <v>16</v>
      </c>
      <c r="AD28" s="3">
        <v>135</v>
      </c>
      <c r="AE28" s="37">
        <f>AE8/Energy!AC8</f>
        <v>1.245150601479774</v>
      </c>
      <c r="AF28" s="3">
        <v>192</v>
      </c>
      <c r="AG28" s="37">
        <f>AG8/Energy!AE8</f>
        <v>1.1506970568709891</v>
      </c>
      <c r="AH28" s="3"/>
      <c r="AI28" s="3"/>
      <c r="AJ28" s="3"/>
      <c r="AK28" s="3"/>
      <c r="AL28" s="3"/>
      <c r="AM28" s="152" t="s">
        <v>207</v>
      </c>
      <c r="AN28" s="152">
        <v>772</v>
      </c>
      <c r="AO28" s="162">
        <f>AO8/Energy!AM8</f>
        <v>1.0606808090774542</v>
      </c>
    </row>
    <row r="29" spans="1:45" x14ac:dyDescent="0.3">
      <c r="I29" s="152" t="s">
        <v>181</v>
      </c>
      <c r="J29" s="152">
        <v>221</v>
      </c>
      <c r="K29" s="152">
        <v>1.4</v>
      </c>
      <c r="L29" s="152">
        <v>259</v>
      </c>
      <c r="M29" s="152">
        <v>1.3</v>
      </c>
      <c r="N29" s="152"/>
      <c r="O29" s="152"/>
      <c r="P29" s="162"/>
      <c r="Q29" s="152"/>
      <c r="R29" s="162"/>
      <c r="S29" s="3"/>
      <c r="T29" s="3"/>
      <c r="U29" s="3"/>
      <c r="V29" s="3"/>
      <c r="W29" s="3"/>
      <c r="X29" s="152"/>
      <c r="Y29" s="152"/>
      <c r="Z29" s="152"/>
      <c r="AA29" s="152"/>
      <c r="AB29" s="152"/>
      <c r="AC29" s="36" t="s">
        <v>17</v>
      </c>
      <c r="AD29" s="3">
        <v>77</v>
      </c>
      <c r="AE29" s="37">
        <f>AE9/Energy!AC9</f>
        <v>1.2316308055076002</v>
      </c>
      <c r="AF29" s="3">
        <v>137</v>
      </c>
      <c r="AG29" s="37">
        <f>AG9/Energy!AE9</f>
        <v>1.2133041436974124</v>
      </c>
      <c r="AH29" s="3"/>
      <c r="AI29" s="3"/>
      <c r="AJ29" s="3"/>
      <c r="AK29" s="3"/>
      <c r="AL29" s="3"/>
      <c r="AM29" s="152"/>
      <c r="AN29" s="152"/>
      <c r="AO29" s="162"/>
    </row>
    <row r="30" spans="1:45" x14ac:dyDescent="0.3">
      <c r="I30" s="152"/>
      <c r="J30" s="152"/>
      <c r="K30" s="152"/>
      <c r="L30" s="152"/>
      <c r="M30" s="152"/>
      <c r="N30" s="152" t="s">
        <v>248</v>
      </c>
      <c r="O30" s="152">
        <v>350</v>
      </c>
      <c r="P30" s="162">
        <f>P10/Energy!N10</f>
        <v>1.231502631840302</v>
      </c>
      <c r="Q30" s="152">
        <v>394</v>
      </c>
      <c r="R30" s="162">
        <f>R10/Energy!P10</f>
        <v>1.2091416423066701</v>
      </c>
      <c r="S30" s="3"/>
      <c r="T30" s="3"/>
      <c r="U30" s="3"/>
      <c r="V30" s="3"/>
      <c r="W30" s="3"/>
      <c r="X30" s="152" t="s">
        <v>192</v>
      </c>
      <c r="Y30" s="152">
        <v>183</v>
      </c>
      <c r="Z30" s="152">
        <v>1.35</v>
      </c>
      <c r="AA30" s="152">
        <v>247</v>
      </c>
      <c r="AB30" s="152">
        <v>1.32</v>
      </c>
      <c r="AC30" s="36" t="s">
        <v>18</v>
      </c>
      <c r="AD30" s="3">
        <v>85</v>
      </c>
      <c r="AE30" s="37">
        <f>AE10/Energy!AC10</f>
        <v>1.2902325905778149</v>
      </c>
      <c r="AF30" s="3">
        <v>158</v>
      </c>
      <c r="AG30" s="37">
        <f>AG10/Energy!AE10</f>
        <v>1.2679282325353112</v>
      </c>
      <c r="AH30" s="3"/>
      <c r="AI30" s="3"/>
      <c r="AJ30" s="3"/>
      <c r="AK30" s="3"/>
      <c r="AL30" s="3"/>
      <c r="AM30" s="152"/>
      <c r="AN30" s="152"/>
      <c r="AO30" s="162"/>
    </row>
    <row r="31" spans="1:45" x14ac:dyDescent="0.3">
      <c r="I31" s="152"/>
      <c r="J31" s="152"/>
      <c r="K31" s="152"/>
      <c r="L31" s="152"/>
      <c r="M31" s="152"/>
      <c r="N31" s="152"/>
      <c r="O31" s="152"/>
      <c r="P31" s="162"/>
      <c r="Q31" s="152"/>
      <c r="R31" s="162"/>
      <c r="S31" s="3"/>
      <c r="T31" s="3"/>
      <c r="U31" s="3"/>
      <c r="V31" s="3"/>
      <c r="W31" s="3"/>
      <c r="X31" s="152"/>
      <c r="Y31" s="152"/>
      <c r="Z31" s="152"/>
      <c r="AA31" s="152"/>
      <c r="AB31" s="152"/>
      <c r="AC31" s="36" t="s">
        <v>19</v>
      </c>
      <c r="AD31" s="3">
        <v>84</v>
      </c>
      <c r="AE31" s="37">
        <f>AE11/Energy!AC11</f>
        <v>1.3035068539231354</v>
      </c>
      <c r="AF31" s="3">
        <v>160</v>
      </c>
      <c r="AG31" s="37">
        <f>AG11/Energy!AE11</f>
        <v>1.2474185366394546</v>
      </c>
      <c r="AH31" s="3"/>
      <c r="AI31" s="3"/>
      <c r="AJ31" s="3"/>
      <c r="AK31" s="3"/>
      <c r="AL31" s="3"/>
      <c r="AM31" s="158" t="s">
        <v>208</v>
      </c>
      <c r="AN31" s="152">
        <v>692</v>
      </c>
      <c r="AO31" s="162">
        <f>AO11/Energy!AM11</f>
        <v>1.0687612670615505</v>
      </c>
    </row>
    <row r="32" spans="1:45" x14ac:dyDescent="0.3">
      <c r="I32" s="152"/>
      <c r="J32" s="152"/>
      <c r="K32" s="152"/>
      <c r="L32" s="152"/>
      <c r="M32" s="152"/>
      <c r="N32" s="152"/>
      <c r="O32" s="152"/>
      <c r="P32" s="162"/>
      <c r="Q32" s="152"/>
      <c r="R32" s="162"/>
      <c r="S32" s="3"/>
      <c r="T32" s="3"/>
      <c r="U32" s="3"/>
      <c r="V32" s="3"/>
      <c r="W32" s="3"/>
      <c r="X32" s="152"/>
      <c r="Y32" s="152"/>
      <c r="Z32" s="152"/>
      <c r="AA32" s="152"/>
      <c r="AB32" s="152"/>
      <c r="AC32" s="36" t="s">
        <v>20</v>
      </c>
      <c r="AD32" s="3">
        <v>69</v>
      </c>
      <c r="AE32" s="37">
        <f>AE12/Energy!AC12</f>
        <v>1.319685111656836</v>
      </c>
      <c r="AF32" s="3">
        <v>167</v>
      </c>
      <c r="AG32" s="37">
        <f>AG12/Energy!AE12</f>
        <v>1.2545477355413372</v>
      </c>
      <c r="AH32" s="3"/>
      <c r="AI32" s="3"/>
      <c r="AJ32" s="3"/>
      <c r="AK32" s="3"/>
      <c r="AL32" s="3"/>
      <c r="AM32" s="158"/>
      <c r="AN32" s="152"/>
      <c r="AO32" s="162"/>
    </row>
    <row r="33" spans="1:45" x14ac:dyDescent="0.3">
      <c r="I33" s="152" t="s">
        <v>182</v>
      </c>
      <c r="J33" s="152">
        <v>308</v>
      </c>
      <c r="K33" s="152">
        <v>1.4</v>
      </c>
      <c r="L33" s="152">
        <v>317</v>
      </c>
      <c r="M33" s="152">
        <v>1.3</v>
      </c>
      <c r="N33" s="152"/>
      <c r="O33" s="152"/>
      <c r="P33" s="162"/>
      <c r="Q33" s="152"/>
      <c r="R33" s="162"/>
      <c r="S33" s="3"/>
      <c r="T33" s="3"/>
      <c r="U33" s="3"/>
      <c r="V33" s="3"/>
      <c r="W33" s="3"/>
      <c r="X33" s="152" t="s">
        <v>182</v>
      </c>
      <c r="Y33" s="152">
        <v>308</v>
      </c>
      <c r="Z33" s="152">
        <v>1.37</v>
      </c>
      <c r="AA33" s="152">
        <v>358</v>
      </c>
      <c r="AB33" s="152">
        <v>1.35</v>
      </c>
      <c r="AC33" s="36" t="s">
        <v>21</v>
      </c>
      <c r="AD33" s="3">
        <v>67</v>
      </c>
      <c r="AE33" s="37">
        <f>AE13/Energy!AC13</f>
        <v>1.2958763363724719</v>
      </c>
      <c r="AF33" s="3">
        <v>168</v>
      </c>
      <c r="AG33" s="37">
        <f>AG13/Energy!AE13</f>
        <v>1.2403750120815749</v>
      </c>
      <c r="AH33" s="3"/>
      <c r="AI33" s="3"/>
      <c r="AJ33" s="3"/>
      <c r="AK33" s="3"/>
      <c r="AL33" s="3"/>
      <c r="AM33" s="158"/>
      <c r="AN33" s="152"/>
      <c r="AO33" s="162"/>
    </row>
    <row r="34" spans="1:45" x14ac:dyDescent="0.3">
      <c r="I34" s="152"/>
      <c r="J34" s="152"/>
      <c r="K34" s="152"/>
      <c r="L34" s="152"/>
      <c r="M34" s="152"/>
      <c r="N34" s="152"/>
      <c r="O34" s="152"/>
      <c r="P34" s="162"/>
      <c r="Q34" s="152"/>
      <c r="R34" s="162"/>
      <c r="S34" s="3"/>
      <c r="T34" s="3"/>
      <c r="U34" s="3"/>
      <c r="V34" s="3"/>
      <c r="W34" s="3"/>
      <c r="X34" s="152"/>
      <c r="Y34" s="152"/>
      <c r="Z34" s="152"/>
      <c r="AA34" s="152"/>
      <c r="AB34" s="152"/>
      <c r="AC34" s="36" t="s">
        <v>22</v>
      </c>
      <c r="AD34" s="3">
        <v>73</v>
      </c>
      <c r="AE34" s="37">
        <f>AE14/Energy!AC14</f>
        <v>1.3530426546696885</v>
      </c>
      <c r="AF34" s="3">
        <v>136</v>
      </c>
      <c r="AG34" s="37">
        <f>AG14/Energy!AE14</f>
        <v>1.2582222434580408</v>
      </c>
      <c r="AH34" s="3"/>
      <c r="AI34" s="3"/>
      <c r="AJ34" s="3"/>
      <c r="AK34" s="3"/>
      <c r="AL34" s="3"/>
      <c r="AM34" s="152" t="s">
        <v>209</v>
      </c>
      <c r="AN34" s="152">
        <v>749</v>
      </c>
      <c r="AO34" s="162">
        <f>AO14/Energy!AM14</f>
        <v>1.04293647568739</v>
      </c>
    </row>
    <row r="35" spans="1:45" x14ac:dyDescent="0.3">
      <c r="I35" s="152"/>
      <c r="J35" s="152"/>
      <c r="K35" s="152"/>
      <c r="L35" s="152"/>
      <c r="M35" s="152"/>
      <c r="N35" s="152"/>
      <c r="O35" s="152"/>
      <c r="P35" s="162"/>
      <c r="Q35" s="152"/>
      <c r="R35" s="162"/>
      <c r="S35" s="3"/>
      <c r="T35" s="3"/>
      <c r="U35" s="3"/>
      <c r="V35" s="3"/>
      <c r="W35" s="3"/>
      <c r="X35" s="152"/>
      <c r="Y35" s="152"/>
      <c r="Z35" s="152"/>
      <c r="AA35" s="152"/>
      <c r="AB35" s="152"/>
      <c r="AC35" s="36" t="s">
        <v>23</v>
      </c>
      <c r="AD35" s="3">
        <v>75</v>
      </c>
      <c r="AE35" s="37">
        <f>AE15/Energy!AC15</f>
        <v>1.2670256572695595</v>
      </c>
      <c r="AF35" s="3">
        <v>160</v>
      </c>
      <c r="AG35" s="37">
        <f>AG15/Energy!AE15</f>
        <v>1.3106773393250013</v>
      </c>
      <c r="AH35" s="3"/>
      <c r="AI35" s="3"/>
      <c r="AJ35" s="3"/>
      <c r="AK35" s="3"/>
      <c r="AL35" s="3"/>
      <c r="AM35" s="152"/>
      <c r="AN35" s="152"/>
      <c r="AO35" s="162"/>
    </row>
    <row r="36" spans="1:45" x14ac:dyDescent="0.3">
      <c r="I36" s="152"/>
      <c r="J36" s="152"/>
      <c r="K36" s="152"/>
      <c r="L36" s="152"/>
      <c r="M36" s="152"/>
      <c r="N36" s="152" t="s">
        <v>249</v>
      </c>
      <c r="O36" s="152">
        <v>151</v>
      </c>
      <c r="P36" s="162">
        <f>P16/Energy!N16</f>
        <v>1.285435556065649</v>
      </c>
      <c r="Q36" s="152">
        <v>167</v>
      </c>
      <c r="R36" s="162">
        <f>R16/Energy!P16</f>
        <v>1.1565836298932384</v>
      </c>
      <c r="S36" s="3"/>
      <c r="T36" s="3"/>
      <c r="U36" s="3"/>
      <c r="V36" s="3"/>
      <c r="W36" s="3"/>
      <c r="X36" s="152"/>
      <c r="Y36" s="152"/>
      <c r="Z36" s="152"/>
      <c r="AA36" s="152"/>
      <c r="AB36" s="152"/>
      <c r="AC36" s="36" t="s">
        <v>24</v>
      </c>
      <c r="AD36" s="3">
        <v>85</v>
      </c>
      <c r="AE36" s="37">
        <f>AE16/Energy!AC16</f>
        <v>1.3696432757918635</v>
      </c>
      <c r="AF36" s="3">
        <v>187</v>
      </c>
      <c r="AG36" s="37">
        <f>AG16/Energy!AE16</f>
        <v>1.3008130081300813</v>
      </c>
      <c r="AH36" s="3"/>
      <c r="AI36" s="3"/>
      <c r="AJ36" s="3"/>
      <c r="AK36" s="3"/>
      <c r="AL36" s="3"/>
      <c r="AM36" s="152"/>
      <c r="AN36" s="152"/>
      <c r="AO36" s="162"/>
    </row>
    <row r="37" spans="1:45" x14ac:dyDescent="0.3">
      <c r="I37" s="152" t="s">
        <v>183</v>
      </c>
      <c r="J37" s="152">
        <v>204</v>
      </c>
      <c r="K37" s="152">
        <v>1.4</v>
      </c>
      <c r="L37" s="152">
        <v>247</v>
      </c>
      <c r="M37" s="152">
        <v>1.4</v>
      </c>
      <c r="N37" s="152"/>
      <c r="O37" s="152"/>
      <c r="P37" s="162"/>
      <c r="Q37" s="152"/>
      <c r="R37" s="162"/>
      <c r="S37" s="3"/>
      <c r="T37" s="3"/>
      <c r="U37" s="3"/>
      <c r="V37" s="3"/>
      <c r="W37" s="3"/>
      <c r="X37" s="152" t="s">
        <v>193</v>
      </c>
      <c r="Y37" s="152">
        <v>169</v>
      </c>
      <c r="Z37" s="152">
        <v>1.27</v>
      </c>
      <c r="AA37" s="152">
        <v>198</v>
      </c>
      <c r="AB37" s="152">
        <v>1.29</v>
      </c>
      <c r="AC37" s="36" t="s">
        <v>25</v>
      </c>
      <c r="AD37" s="3">
        <v>83</v>
      </c>
      <c r="AE37" s="37">
        <f>AE17/Energy!AC17</f>
        <v>1.3346680013346679</v>
      </c>
      <c r="AF37" s="3">
        <v>194</v>
      </c>
      <c r="AG37" s="37">
        <f>AG17/Energy!AE17</f>
        <v>1.320016539966284</v>
      </c>
      <c r="AM37" s="152" t="s">
        <v>210</v>
      </c>
      <c r="AN37" s="152">
        <v>300</v>
      </c>
      <c r="AO37" s="162">
        <f>AO17/Energy!AM17</f>
        <v>1.0898775753956405</v>
      </c>
    </row>
    <row r="38" spans="1:45" x14ac:dyDescent="0.3">
      <c r="I38" s="152"/>
      <c r="J38" s="152"/>
      <c r="K38" s="152"/>
      <c r="L38" s="152"/>
      <c r="M38" s="152"/>
      <c r="N38" s="152"/>
      <c r="O38" s="152"/>
      <c r="P38" s="162"/>
      <c r="Q38" s="152"/>
      <c r="R38" s="162"/>
      <c r="S38" s="3"/>
      <c r="T38" s="3"/>
      <c r="U38" s="3"/>
      <c r="V38" s="3"/>
      <c r="W38" s="3"/>
      <c r="X38" s="152"/>
      <c r="Y38" s="152"/>
      <c r="Z38" s="152"/>
      <c r="AA38" s="152"/>
      <c r="AB38" s="152"/>
      <c r="AC38" s="36" t="s">
        <v>26</v>
      </c>
      <c r="AD38" s="3">
        <v>74</v>
      </c>
      <c r="AE38" s="37">
        <f>AE18/Energy!AC18</f>
        <v>1.4270235987421052</v>
      </c>
      <c r="AF38" s="3">
        <v>147</v>
      </c>
      <c r="AG38" s="37">
        <f>AG18/Energy!AE18</f>
        <v>1.3345115507384897</v>
      </c>
      <c r="AM38" s="152"/>
      <c r="AN38" s="152"/>
      <c r="AO38" s="162"/>
    </row>
    <row r="39" spans="1:45" x14ac:dyDescent="0.3">
      <c r="A39" s="53" t="s">
        <v>34</v>
      </c>
      <c r="B39" s="53"/>
      <c r="C39" s="16"/>
      <c r="D39" s="16"/>
      <c r="E39" s="16"/>
      <c r="F39" s="16"/>
      <c r="G39" s="16"/>
      <c r="H39" s="16"/>
      <c r="I39" s="56"/>
      <c r="J39" s="56"/>
      <c r="K39" s="56">
        <v>1.4</v>
      </c>
      <c r="L39" s="56"/>
      <c r="M39" s="56">
        <v>1.3</v>
      </c>
      <c r="N39" s="56"/>
      <c r="O39" s="59">
        <v>632</v>
      </c>
      <c r="P39" s="57">
        <f>P19/Energy!N19</f>
        <v>1.2463564177304252</v>
      </c>
      <c r="Q39" s="59">
        <v>680</v>
      </c>
      <c r="R39" s="57">
        <f>R19/Energy!P19</f>
        <v>1.1877446349034959</v>
      </c>
      <c r="S39" s="56"/>
      <c r="T39" s="56"/>
      <c r="U39" s="56"/>
      <c r="V39" s="56"/>
      <c r="W39" s="56"/>
      <c r="X39" s="56"/>
      <c r="Y39" s="56">
        <v>792</v>
      </c>
      <c r="Z39" s="56">
        <v>1.35</v>
      </c>
      <c r="AA39" s="56">
        <v>1005</v>
      </c>
      <c r="AB39" s="56">
        <v>1.31</v>
      </c>
      <c r="AC39" s="56"/>
      <c r="AD39" s="56">
        <f>SUM(AD28:AD38)</f>
        <v>907</v>
      </c>
      <c r="AE39" s="57">
        <f>(AD28*AE28+AD29*AE29+AD30*AE30+AD31*AE31+AD32*AE32+AD33*AE33+AD34*AE34+AD35*AE35+AD36*AE36+AD37*AE37+AD38*AE38)/SUM(AD28:AD38)</f>
        <v>1.3082394083130049</v>
      </c>
      <c r="AF39" s="56">
        <f>SUM(AF28:AF38)</f>
        <v>1806</v>
      </c>
      <c r="AG39" s="57">
        <f>(AF28*AG28+AF29*AG29+AF30*AG30+AF31*AG31+AF32*AG32+AF33*AG33+AF34*AG34+AF35*AG35+AF36*AG36+AF37*AG37+AF38*AG38)/SUM(AF28:AF38)</f>
        <v>1.2631803110234834</v>
      </c>
      <c r="AH39" s="16"/>
      <c r="AI39" s="16"/>
      <c r="AJ39" s="16"/>
      <c r="AK39" s="16"/>
      <c r="AL39" s="16"/>
      <c r="AM39" s="56"/>
      <c r="AN39" s="56">
        <v>1044</v>
      </c>
      <c r="AO39" s="57">
        <f>AO19/Energy!AM19</f>
        <v>1.0475774770842428</v>
      </c>
      <c r="AP39" s="16">
        <v>1469</v>
      </c>
      <c r="AQ39" s="28">
        <f>AQ19/Energy!AO19</f>
        <v>1.070663811563169</v>
      </c>
      <c r="AR39" t="s">
        <v>213</v>
      </c>
      <c r="AS39" s="5"/>
    </row>
    <row r="40" spans="1:45" s="12" customFormat="1" x14ac:dyDescent="0.3">
      <c r="M40" s="8"/>
      <c r="P40" s="8"/>
      <c r="Q40" s="8"/>
      <c r="R40" s="8"/>
      <c r="Z40" s="66"/>
      <c r="AB40" s="66"/>
      <c r="AS40" s="8"/>
    </row>
    <row r="41" spans="1:45" x14ac:dyDescent="0.3">
      <c r="AR41" s="12"/>
      <c r="AS41" s="8"/>
    </row>
    <row r="42" spans="1:45" x14ac:dyDescent="0.3">
      <c r="A42" s="68" t="s">
        <v>156</v>
      </c>
      <c r="B42" s="3"/>
      <c r="C42" s="3"/>
      <c r="D42" s="152" t="s">
        <v>1</v>
      </c>
      <c r="E42" s="152"/>
      <c r="F42" s="152"/>
      <c r="G42" s="152"/>
      <c r="H42" s="152"/>
      <c r="I42" s="152" t="s">
        <v>2</v>
      </c>
      <c r="J42" s="152"/>
      <c r="K42" s="152"/>
      <c r="L42" s="152"/>
      <c r="M42" s="152"/>
      <c r="N42" s="152" t="s">
        <v>3</v>
      </c>
      <c r="O42" s="152"/>
      <c r="P42" s="152"/>
      <c r="Q42" s="152"/>
      <c r="R42" s="152"/>
      <c r="S42" s="152" t="s">
        <v>4</v>
      </c>
      <c r="T42" s="152"/>
      <c r="U42" s="152"/>
      <c r="V42" s="152"/>
      <c r="W42" s="152"/>
      <c r="X42" s="152" t="s">
        <v>5</v>
      </c>
      <c r="Y42" s="152"/>
      <c r="Z42" s="152"/>
      <c r="AA42" s="152"/>
      <c r="AB42" s="152"/>
      <c r="AC42" s="152" t="s">
        <v>6</v>
      </c>
      <c r="AD42" s="152"/>
      <c r="AE42" s="152"/>
      <c r="AF42" s="152"/>
      <c r="AG42" s="152"/>
      <c r="AH42" s="152" t="s">
        <v>7</v>
      </c>
      <c r="AI42" s="152"/>
      <c r="AJ42" s="152"/>
      <c r="AK42" s="152"/>
      <c r="AL42" s="152"/>
      <c r="AM42" s="152" t="s">
        <v>8</v>
      </c>
      <c r="AN42" s="152"/>
      <c r="AO42" s="152"/>
      <c r="AP42" s="152"/>
      <c r="AQ42" s="152"/>
    </row>
    <row r="43" spans="1:45" x14ac:dyDescent="0.3">
      <c r="A43" s="3"/>
      <c r="B43" s="3"/>
      <c r="C43" s="3"/>
      <c r="D43" s="3" t="s">
        <v>37</v>
      </c>
      <c r="E43" s="3" t="s">
        <v>11</v>
      </c>
      <c r="F43" s="3" t="s">
        <v>27</v>
      </c>
      <c r="G43" s="3" t="s">
        <v>11</v>
      </c>
      <c r="H43" s="3" t="s">
        <v>28</v>
      </c>
      <c r="I43" s="3" t="s">
        <v>37</v>
      </c>
      <c r="J43" s="3" t="s">
        <v>11</v>
      </c>
      <c r="K43" s="3" t="s">
        <v>27</v>
      </c>
      <c r="L43" s="3" t="s">
        <v>11</v>
      </c>
      <c r="M43" s="3" t="s">
        <v>28</v>
      </c>
      <c r="N43" s="3" t="s">
        <v>37</v>
      </c>
      <c r="O43" s="3" t="s">
        <v>11</v>
      </c>
      <c r="P43" s="3" t="s">
        <v>27</v>
      </c>
      <c r="Q43" s="3" t="s">
        <v>11</v>
      </c>
      <c r="R43" s="3" t="s">
        <v>28</v>
      </c>
      <c r="S43" s="3" t="s">
        <v>37</v>
      </c>
      <c r="T43" s="3" t="s">
        <v>11</v>
      </c>
      <c r="U43" s="3" t="s">
        <v>27</v>
      </c>
      <c r="V43" s="3" t="s">
        <v>11</v>
      </c>
      <c r="W43" s="3" t="s">
        <v>28</v>
      </c>
      <c r="X43" s="3" t="s">
        <v>37</v>
      </c>
      <c r="Y43" s="3" t="s">
        <v>11</v>
      </c>
      <c r="Z43" s="3" t="s">
        <v>27</v>
      </c>
      <c r="AA43" s="3" t="s">
        <v>11</v>
      </c>
      <c r="AB43" s="3" t="s">
        <v>28</v>
      </c>
      <c r="AC43" s="3" t="s">
        <v>37</v>
      </c>
      <c r="AD43" s="3" t="s">
        <v>11</v>
      </c>
      <c r="AE43" s="3" t="s">
        <v>27</v>
      </c>
      <c r="AF43" s="3" t="s">
        <v>11</v>
      </c>
      <c r="AG43" s="3" t="s">
        <v>28</v>
      </c>
      <c r="AH43" s="3" t="s">
        <v>37</v>
      </c>
      <c r="AI43" s="3" t="s">
        <v>11</v>
      </c>
      <c r="AJ43" s="3" t="s">
        <v>27</v>
      </c>
      <c r="AK43" s="3" t="s">
        <v>11</v>
      </c>
      <c r="AL43" s="3" t="s">
        <v>28</v>
      </c>
      <c r="AM43" s="55" t="s">
        <v>37</v>
      </c>
      <c r="AN43" s="55" t="s">
        <v>11</v>
      </c>
      <c r="AO43" s="55" t="s">
        <v>27</v>
      </c>
      <c r="AP43" s="55" t="s">
        <v>11</v>
      </c>
      <c r="AQ43" s="3" t="s">
        <v>28</v>
      </c>
    </row>
    <row r="44" spans="1:45" x14ac:dyDescent="0.3">
      <c r="AC44" s="36" t="s">
        <v>12</v>
      </c>
      <c r="AD44" s="3">
        <v>277</v>
      </c>
      <c r="AE44" s="37">
        <f>AE3/Energy!AC23*1000</f>
        <v>4.7452896022330773</v>
      </c>
      <c r="AF44" s="3">
        <v>302</v>
      </c>
      <c r="AG44" s="37">
        <f>AG3/Energy!AE23*1000</f>
        <v>4.6819262782401907</v>
      </c>
      <c r="AM44" s="3"/>
      <c r="AN44" s="3" t="s">
        <v>212</v>
      </c>
      <c r="AO44" s="3" t="s">
        <v>211</v>
      </c>
      <c r="AP44" s="3" t="s">
        <v>217</v>
      </c>
    </row>
    <row r="45" spans="1:45" x14ac:dyDescent="0.3">
      <c r="AC45" s="36" t="s">
        <v>13</v>
      </c>
      <c r="AD45" s="3">
        <v>168</v>
      </c>
      <c r="AE45" s="37">
        <f>AE4/Energy!AC24*1000</f>
        <v>4.8625908321040274</v>
      </c>
      <c r="AF45" s="3">
        <v>179</v>
      </c>
      <c r="AG45" s="37">
        <f>AG4/Energy!AE24*1000</f>
        <v>4.5271317829457365</v>
      </c>
      <c r="AM45" s="39" t="s">
        <v>214</v>
      </c>
      <c r="AN45" s="3">
        <v>1503</v>
      </c>
      <c r="AO45" s="37">
        <f>AO4/Energy!AM24*1000</f>
        <v>4.7959433040078201</v>
      </c>
      <c r="AP45" s="162">
        <f>AP4/Energy!AN24*1000</f>
        <v>4.5586862195858737</v>
      </c>
      <c r="AQ45" s="5"/>
      <c r="AR45" s="5"/>
    </row>
    <row r="46" spans="1:45" x14ac:dyDescent="0.3">
      <c r="AC46" s="36" t="s">
        <v>14</v>
      </c>
      <c r="AD46" s="3">
        <v>93</v>
      </c>
      <c r="AE46" s="37">
        <f>AE5/Energy!AC25*1000</f>
        <v>4.7664442326024785</v>
      </c>
      <c r="AF46" s="3">
        <v>89</v>
      </c>
      <c r="AG46" s="37">
        <f>AG5/Energy!AE25*1000</f>
        <v>4.3703564962227635</v>
      </c>
      <c r="AM46" s="40" t="s">
        <v>215</v>
      </c>
      <c r="AN46" s="3">
        <v>1620</v>
      </c>
      <c r="AO46" s="37">
        <f>AO5/Energy!AM25*1000</f>
        <v>4.7476452332988517</v>
      </c>
      <c r="AP46" s="162"/>
      <c r="AQ46" s="5"/>
      <c r="AR46" s="5"/>
    </row>
    <row r="47" spans="1:45" x14ac:dyDescent="0.3">
      <c r="AC47" s="36" t="s">
        <v>15</v>
      </c>
      <c r="AD47" s="3">
        <v>80</v>
      </c>
      <c r="AE47" s="37">
        <f>AE6/Energy!AC26*1000</f>
        <v>4.9065524778090017</v>
      </c>
      <c r="AF47" s="3">
        <v>117</v>
      </c>
      <c r="AG47" s="37">
        <f>AG6/Energy!AE26*1000</f>
        <v>4.7181841366998212</v>
      </c>
      <c r="AM47" s="3" t="s">
        <v>216</v>
      </c>
      <c r="AN47" s="3">
        <v>1500</v>
      </c>
      <c r="AO47" s="37">
        <f>AO6/Energy!AM26*1000</f>
        <v>4.180501056444311</v>
      </c>
      <c r="AP47" s="162"/>
      <c r="AQ47" s="8"/>
      <c r="AR47" s="8"/>
    </row>
    <row r="48" spans="1:45" x14ac:dyDescent="0.3">
      <c r="R48" s="5"/>
      <c r="AC48" s="36"/>
      <c r="AD48" s="3"/>
      <c r="AE48" s="37"/>
      <c r="AF48" s="3"/>
      <c r="AG48" s="37"/>
      <c r="AM48" s="3"/>
      <c r="AN48" s="3" t="s">
        <v>212</v>
      </c>
      <c r="AO48" s="3" t="s">
        <v>211</v>
      </c>
    </row>
    <row r="49" spans="1:45" x14ac:dyDescent="0.3">
      <c r="I49" s="3" t="s">
        <v>16</v>
      </c>
      <c r="J49" s="3">
        <v>47</v>
      </c>
      <c r="K49" s="37">
        <f>K8/Energy!I28*1000</f>
        <v>6.1467537456780637</v>
      </c>
      <c r="L49" s="3">
        <v>52</v>
      </c>
      <c r="M49" s="37">
        <f>M8/Energy!K28*1000</f>
        <v>5.3989202159568084</v>
      </c>
      <c r="N49" s="152" t="s">
        <v>191</v>
      </c>
      <c r="O49" s="152">
        <v>131</v>
      </c>
      <c r="P49" s="162">
        <f>P8/Energy!N28*1000</f>
        <v>5.2751423149905126</v>
      </c>
      <c r="Q49" s="152">
        <v>119</v>
      </c>
      <c r="R49" s="162">
        <f>R8/Energy!P28*1000</f>
        <v>4.9604221635883912</v>
      </c>
      <c r="X49" s="152" t="s">
        <v>191</v>
      </c>
      <c r="Y49" s="152">
        <v>132</v>
      </c>
      <c r="Z49" s="162">
        <f>Z8/Energy!X28*1000</f>
        <v>5.6099732858414963</v>
      </c>
      <c r="AA49" s="152">
        <v>202</v>
      </c>
      <c r="AB49" s="182">
        <f>AB8/Energy!Z28*1000</f>
        <v>5.057724024189115</v>
      </c>
      <c r="AC49" s="36" t="s">
        <v>16</v>
      </c>
      <c r="AD49" s="3">
        <v>135</v>
      </c>
      <c r="AE49" s="37">
        <f>AE8/Energy!AC28*1000</f>
        <v>5.2020636285468607</v>
      </c>
      <c r="AF49" s="3">
        <v>192</v>
      </c>
      <c r="AG49" s="37">
        <f>AG8/Energy!AE28*1000</f>
        <v>4.8005908419497789</v>
      </c>
      <c r="AH49" s="3"/>
      <c r="AI49" s="3"/>
      <c r="AJ49" s="3"/>
      <c r="AK49" s="3"/>
      <c r="AL49" s="3"/>
      <c r="AM49" s="154" t="s">
        <v>207</v>
      </c>
      <c r="AN49" s="154">
        <v>772</v>
      </c>
      <c r="AO49" s="216">
        <f>AO8/Energy!AM28*1000</f>
        <v>4.4421487603305776</v>
      </c>
    </row>
    <row r="50" spans="1:45" x14ac:dyDescent="0.3">
      <c r="I50" s="152" t="s">
        <v>181</v>
      </c>
      <c r="J50" s="152">
        <v>221</v>
      </c>
      <c r="K50" s="162">
        <f>K9/Energy!I29*1000</f>
        <v>5.8115400581154013</v>
      </c>
      <c r="L50" s="152">
        <v>259</v>
      </c>
      <c r="M50" s="162">
        <f>M9/Energy!K29*1000</f>
        <v>5.4171180931744312</v>
      </c>
      <c r="N50" s="152"/>
      <c r="O50" s="152"/>
      <c r="P50" s="162"/>
      <c r="Q50" s="152"/>
      <c r="R50" s="162"/>
      <c r="X50" s="152"/>
      <c r="Y50" s="152"/>
      <c r="Z50" s="162"/>
      <c r="AA50" s="152"/>
      <c r="AB50" s="182"/>
      <c r="AC50" s="36" t="s">
        <v>17</v>
      </c>
      <c r="AD50" s="3">
        <v>77</v>
      </c>
      <c r="AE50" s="37">
        <f>AE9/Energy!AC29*1000</f>
        <v>5.1381142681480831</v>
      </c>
      <c r="AF50" s="3">
        <v>137</v>
      </c>
      <c r="AG50" s="37">
        <f>AG9/Energy!AE29*1000</f>
        <v>5.0607844215853452</v>
      </c>
      <c r="AH50" s="3"/>
      <c r="AI50" s="3"/>
      <c r="AJ50" s="3"/>
      <c r="AK50" s="3"/>
      <c r="AL50" s="3"/>
      <c r="AM50" s="152"/>
      <c r="AN50" s="152"/>
      <c r="AO50" s="162"/>
    </row>
    <row r="51" spans="1:45" x14ac:dyDescent="0.3">
      <c r="I51" s="152"/>
      <c r="J51" s="152"/>
      <c r="K51" s="162"/>
      <c r="L51" s="152"/>
      <c r="M51" s="162"/>
      <c r="N51" s="152" t="s">
        <v>248</v>
      </c>
      <c r="O51" s="152">
        <v>350</v>
      </c>
      <c r="P51" s="162">
        <f>P10/Energy!N30*1000</f>
        <v>5.1623646960865948</v>
      </c>
      <c r="Q51" s="152">
        <v>394</v>
      </c>
      <c r="R51" s="162">
        <f>R10/Energy!P30*1000</f>
        <v>5.0696378830083564</v>
      </c>
      <c r="X51" s="152" t="s">
        <v>192</v>
      </c>
      <c r="Y51" s="152">
        <v>183</v>
      </c>
      <c r="Z51" s="162">
        <f>Z10/Energy!X30*1000</f>
        <v>5.5484421681604781</v>
      </c>
      <c r="AA51" s="152">
        <v>247</v>
      </c>
      <c r="AB51" s="182">
        <f>AB10/Energy!Z30*1000</f>
        <v>5.4395604395604398</v>
      </c>
      <c r="AC51" s="36" t="s">
        <v>18</v>
      </c>
      <c r="AD51" s="3">
        <v>85</v>
      </c>
      <c r="AE51" s="37">
        <f>AE10/Energy!AC30*1000</f>
        <v>5.3927998833989212</v>
      </c>
      <c r="AF51" s="3">
        <v>158</v>
      </c>
      <c r="AG51" s="37">
        <f>AG10/Energy!AE30*1000</f>
        <v>5.2780930760499434</v>
      </c>
      <c r="AH51" s="3"/>
      <c r="AI51" s="3"/>
      <c r="AJ51" s="3"/>
      <c r="AK51" s="3"/>
      <c r="AL51" s="3"/>
      <c r="AM51" s="152"/>
      <c r="AN51" s="152"/>
      <c r="AO51" s="162"/>
    </row>
    <row r="52" spans="1:45" x14ac:dyDescent="0.3">
      <c r="I52" s="152"/>
      <c r="J52" s="152"/>
      <c r="K52" s="162"/>
      <c r="L52" s="152"/>
      <c r="M52" s="162"/>
      <c r="N52" s="152"/>
      <c r="O52" s="152"/>
      <c r="P52" s="162"/>
      <c r="Q52" s="152"/>
      <c r="R52" s="162"/>
      <c r="X52" s="152"/>
      <c r="Y52" s="152"/>
      <c r="Z52" s="162"/>
      <c r="AA52" s="152"/>
      <c r="AB52" s="182"/>
      <c r="AC52" s="36" t="s">
        <v>19</v>
      </c>
      <c r="AD52" s="3">
        <v>84</v>
      </c>
      <c r="AE52" s="37">
        <f>AE11/Energy!AC31*1000</f>
        <v>5.4405054405054409</v>
      </c>
      <c r="AF52" s="3">
        <v>160</v>
      </c>
      <c r="AG52" s="37">
        <f>AG11/Energy!AE31*1000</f>
        <v>5.2014101600878462</v>
      </c>
      <c r="AH52" s="3"/>
      <c r="AI52" s="3"/>
      <c r="AJ52" s="3"/>
      <c r="AK52" s="3"/>
      <c r="AL52" s="3"/>
      <c r="AM52" s="158" t="s">
        <v>208</v>
      </c>
      <c r="AN52" s="152">
        <v>692</v>
      </c>
      <c r="AO52" s="162">
        <f>AO11/Energy!AM31*1000</f>
        <v>4.4743935309973049</v>
      </c>
    </row>
    <row r="53" spans="1:45" x14ac:dyDescent="0.3">
      <c r="I53" s="152"/>
      <c r="J53" s="152"/>
      <c r="K53" s="162"/>
      <c r="L53" s="152"/>
      <c r="M53" s="162"/>
      <c r="N53" s="152"/>
      <c r="O53" s="152"/>
      <c r="P53" s="162"/>
      <c r="Q53" s="152"/>
      <c r="R53" s="162"/>
      <c r="X53" s="152"/>
      <c r="Y53" s="152"/>
      <c r="Z53" s="162"/>
      <c r="AA53" s="152"/>
      <c r="AB53" s="182"/>
      <c r="AC53" s="36" t="s">
        <v>20</v>
      </c>
      <c r="AD53" s="3">
        <v>69</v>
      </c>
      <c r="AE53" s="37">
        <f>AE12/Energy!AC32*1000</f>
        <v>5.5145295866500428</v>
      </c>
      <c r="AF53" s="3">
        <v>167</v>
      </c>
      <c r="AG53" s="37">
        <f>AG12/Energy!AE32*1000</f>
        <v>5.2335470365039907</v>
      </c>
      <c r="AH53" s="3"/>
      <c r="AI53" s="3"/>
      <c r="AJ53" s="3"/>
      <c r="AK53" s="3"/>
      <c r="AL53" s="3"/>
      <c r="AM53" s="158"/>
      <c r="AN53" s="152"/>
      <c r="AO53" s="162"/>
    </row>
    <row r="54" spans="1:45" x14ac:dyDescent="0.3">
      <c r="I54" s="152" t="s">
        <v>182</v>
      </c>
      <c r="J54" s="152">
        <v>308</v>
      </c>
      <c r="K54" s="162">
        <f>K13/Energy!I33*1000</f>
        <v>5.5147058823529411</v>
      </c>
      <c r="L54" s="152">
        <v>317</v>
      </c>
      <c r="M54" s="162">
        <f>M13/Energy!K33*1000</f>
        <v>5.6116722783389443</v>
      </c>
      <c r="N54" s="152"/>
      <c r="O54" s="152"/>
      <c r="P54" s="162"/>
      <c r="Q54" s="152"/>
      <c r="R54" s="162"/>
      <c r="X54" s="152" t="s">
        <v>182</v>
      </c>
      <c r="Y54" s="152">
        <v>308</v>
      </c>
      <c r="Z54" s="162">
        <f>Z13/Energy!X33*1000</f>
        <v>5.5900621118012417</v>
      </c>
      <c r="AA54" s="152">
        <v>358</v>
      </c>
      <c r="AB54" s="182">
        <f>AB13/Energy!Z33*1000</f>
        <v>5.5270655270655267</v>
      </c>
      <c r="AC54" s="36" t="s">
        <v>21</v>
      </c>
      <c r="AD54" s="3">
        <v>67</v>
      </c>
      <c r="AE54" s="37">
        <f>AE13/Energy!AC33*1000</f>
        <v>5.4166465154519514</v>
      </c>
      <c r="AF54" s="3">
        <v>168</v>
      </c>
      <c r="AG54" s="37">
        <f>AG13/Energy!AE33*1000</f>
        <v>5.1733404998656276</v>
      </c>
      <c r="AH54" s="3"/>
      <c r="AI54" s="3"/>
      <c r="AJ54" s="3"/>
      <c r="AK54" s="3"/>
      <c r="AL54" s="3"/>
      <c r="AM54" s="158"/>
      <c r="AN54" s="152"/>
      <c r="AO54" s="162"/>
    </row>
    <row r="55" spans="1:45" x14ac:dyDescent="0.3">
      <c r="I55" s="152"/>
      <c r="J55" s="152"/>
      <c r="K55" s="162"/>
      <c r="L55" s="152"/>
      <c r="M55" s="162"/>
      <c r="N55" s="152"/>
      <c r="O55" s="152"/>
      <c r="P55" s="162"/>
      <c r="Q55" s="152"/>
      <c r="R55" s="162"/>
      <c r="X55" s="152"/>
      <c r="Y55" s="152"/>
      <c r="Z55" s="162"/>
      <c r="AA55" s="152"/>
      <c r="AB55" s="182"/>
      <c r="AC55" s="36" t="s">
        <v>22</v>
      </c>
      <c r="AD55" s="3">
        <v>73</v>
      </c>
      <c r="AE55" s="37">
        <f>AE14/Energy!AC34*1000</f>
        <v>5.6475903614457819</v>
      </c>
      <c r="AF55" s="3">
        <v>136</v>
      </c>
      <c r="AG55" s="37">
        <f>AG14/Energy!AE34*1000</f>
        <v>5.2498670919723551</v>
      </c>
      <c r="AH55" s="3"/>
      <c r="AI55" s="3"/>
      <c r="AJ55" s="3"/>
      <c r="AK55" s="3"/>
      <c r="AL55" s="3"/>
      <c r="AM55" s="152" t="s">
        <v>209</v>
      </c>
      <c r="AN55" s="152">
        <v>749</v>
      </c>
      <c r="AO55" s="162">
        <f>AO14/Energy!AM34*1000</f>
        <v>4.3675553034600121</v>
      </c>
    </row>
    <row r="56" spans="1:45" x14ac:dyDescent="0.3">
      <c r="I56" s="152"/>
      <c r="J56" s="152"/>
      <c r="K56" s="162"/>
      <c r="L56" s="152"/>
      <c r="M56" s="162"/>
      <c r="N56" s="152"/>
      <c r="O56" s="152"/>
      <c r="P56" s="162"/>
      <c r="Q56" s="152"/>
      <c r="R56" s="162"/>
      <c r="X56" s="152"/>
      <c r="Y56" s="152"/>
      <c r="Z56" s="162"/>
      <c r="AA56" s="152"/>
      <c r="AB56" s="182"/>
      <c r="AC56" s="36" t="s">
        <v>23</v>
      </c>
      <c r="AD56" s="3">
        <v>75</v>
      </c>
      <c r="AE56" s="37">
        <f>AE15/Energy!AC35*1000</f>
        <v>5.2918129547651755</v>
      </c>
      <c r="AF56" s="3">
        <v>160</v>
      </c>
      <c r="AG56" s="37">
        <f>AG15/Energy!AE35*1000</f>
        <v>5.4637700013008974</v>
      </c>
      <c r="AH56" s="3"/>
      <c r="AI56" s="3"/>
      <c r="AJ56" s="3"/>
      <c r="AK56" s="3"/>
      <c r="AL56" s="3"/>
      <c r="AM56" s="152"/>
      <c r="AN56" s="152"/>
      <c r="AO56" s="162"/>
    </row>
    <row r="57" spans="1:45" x14ac:dyDescent="0.3">
      <c r="I57" s="152"/>
      <c r="J57" s="152"/>
      <c r="K57" s="162"/>
      <c r="L57" s="152"/>
      <c r="M57" s="162"/>
      <c r="N57" s="152" t="s">
        <v>249</v>
      </c>
      <c r="O57" s="152">
        <v>151</v>
      </c>
      <c r="P57" s="162">
        <f>P16/Energy!N36*1000</f>
        <v>5.3820278712157608</v>
      </c>
      <c r="Q57" s="152">
        <v>167</v>
      </c>
      <c r="R57" s="162">
        <f>R16/Energy!P36*1000</f>
        <v>4.8447204968944098</v>
      </c>
      <c r="X57" s="152"/>
      <c r="Y57" s="152"/>
      <c r="Z57" s="162"/>
      <c r="AA57" s="152"/>
      <c r="AB57" s="182"/>
      <c r="AC57" s="36" t="s">
        <v>24</v>
      </c>
      <c r="AD57" s="3">
        <v>85</v>
      </c>
      <c r="AE57" s="37">
        <f>AE16/Energy!AC36*1000</f>
        <v>5.717817957039097</v>
      </c>
      <c r="AF57" s="3">
        <v>187</v>
      </c>
      <c r="AG57" s="37">
        <f>AG16/Energy!AE36*1000</f>
        <v>5.4270402279356897</v>
      </c>
      <c r="AH57" s="3"/>
      <c r="AI57" s="3"/>
      <c r="AJ57" s="3"/>
      <c r="AK57" s="3"/>
      <c r="AL57" s="3"/>
      <c r="AM57" s="168"/>
      <c r="AN57" s="168"/>
      <c r="AO57" s="169"/>
    </row>
    <row r="58" spans="1:45" x14ac:dyDescent="0.3">
      <c r="I58" s="152" t="s">
        <v>183</v>
      </c>
      <c r="J58" s="152">
        <v>204</v>
      </c>
      <c r="K58" s="162">
        <f>K17/Energy!I37*1000</f>
        <v>5.2465897166841549</v>
      </c>
      <c r="L58" s="152">
        <v>247</v>
      </c>
      <c r="M58" s="162">
        <f>M17/Energy!K37*1000</f>
        <v>5.6746532156368223</v>
      </c>
      <c r="N58" s="152"/>
      <c r="O58" s="152"/>
      <c r="P58" s="162"/>
      <c r="Q58" s="152"/>
      <c r="R58" s="162"/>
      <c r="X58" s="152" t="s">
        <v>193</v>
      </c>
      <c r="Y58" s="152">
        <v>169</v>
      </c>
      <c r="Z58" s="162">
        <f>Z17/Energy!X37*1000</f>
        <v>5.2328372539606338</v>
      </c>
      <c r="AA58" s="152">
        <v>198</v>
      </c>
      <c r="AB58" s="182">
        <f>AB17/Energy!Z37*1000</f>
        <v>5.3435114503816799</v>
      </c>
      <c r="AC58" s="36" t="s">
        <v>25</v>
      </c>
      <c r="AD58" s="3">
        <v>83</v>
      </c>
      <c r="AE58" s="37">
        <f>AE17/Energy!AC37*1000</f>
        <v>5.5758095646579457</v>
      </c>
      <c r="AF58" s="3">
        <v>194</v>
      </c>
      <c r="AG58" s="37">
        <f>AG17/Energy!AE37*1000</f>
        <v>5.5006958711644245</v>
      </c>
      <c r="AM58" s="152" t="s">
        <v>210</v>
      </c>
      <c r="AN58" s="152">
        <v>300</v>
      </c>
      <c r="AO58" s="162">
        <f>AO17/Energy!AM37*1000</f>
        <v>4.5625</v>
      </c>
    </row>
    <row r="59" spans="1:45" x14ac:dyDescent="0.3">
      <c r="I59" s="152"/>
      <c r="J59" s="152"/>
      <c r="K59" s="162"/>
      <c r="L59" s="152"/>
      <c r="M59" s="162"/>
      <c r="N59" s="152"/>
      <c r="O59" s="152"/>
      <c r="P59" s="162"/>
      <c r="Q59" s="152"/>
      <c r="R59" s="162"/>
      <c r="X59" s="152"/>
      <c r="Y59" s="152"/>
      <c r="Z59" s="162"/>
      <c r="AA59" s="152"/>
      <c r="AB59" s="182"/>
      <c r="AC59" s="36" t="s">
        <v>26</v>
      </c>
      <c r="AD59" s="3">
        <v>74</v>
      </c>
      <c r="AE59" s="37">
        <f>AE18/Energy!AC38*1000</f>
        <v>5.9530371513614817</v>
      </c>
      <c r="AF59" s="3">
        <v>147</v>
      </c>
      <c r="AG59" s="37">
        <f>AG18/Energy!AE38*1000</f>
        <v>5.5622369212266989</v>
      </c>
      <c r="AM59" s="152"/>
      <c r="AN59" s="152"/>
      <c r="AO59" s="162"/>
    </row>
    <row r="60" spans="1:45" x14ac:dyDescent="0.3">
      <c r="A60" s="53" t="s">
        <v>34</v>
      </c>
      <c r="B60" s="53"/>
      <c r="C60" s="16"/>
      <c r="D60" s="16"/>
      <c r="E60" s="16"/>
      <c r="F60" s="16"/>
      <c r="G60" s="16"/>
      <c r="H60" s="51"/>
      <c r="I60" s="16"/>
      <c r="J60" s="16">
        <v>780</v>
      </c>
      <c r="K60" s="28">
        <f>(J49*K49+J50*K50+J54*K54+J58*K58)/SUM(J49:J59)</f>
        <v>5.5667711446905717</v>
      </c>
      <c r="L60" s="16">
        <v>875</v>
      </c>
      <c r="M60" s="28">
        <f>(L49*M49+L50*M50+L54*M54+L58*M58)/SUM(L49:L59)</f>
        <v>5.5592193072659111</v>
      </c>
      <c r="N60" s="16"/>
      <c r="O60" s="27">
        <v>632</v>
      </c>
      <c r="P60" s="28">
        <f>P19/Energy!N39*1000</f>
        <v>5.2232518955349621</v>
      </c>
      <c r="Q60" s="27">
        <v>680</v>
      </c>
      <c r="R60" s="28">
        <f>R19/Energy!P39*1000</f>
        <v>4.9801924165251847</v>
      </c>
      <c r="S60" s="64"/>
      <c r="T60" s="16"/>
      <c r="U60" s="16"/>
      <c r="V60" s="16"/>
      <c r="W60" s="16"/>
      <c r="X60" s="16"/>
      <c r="Y60" s="16">
        <v>792</v>
      </c>
      <c r="Z60" s="16"/>
      <c r="AA60" s="16">
        <v>1005</v>
      </c>
      <c r="AB60" s="16"/>
      <c r="AC60" s="16"/>
      <c r="AD60" s="16">
        <f>SUM(AD49:AD59)</f>
        <v>907</v>
      </c>
      <c r="AE60" s="28">
        <f>(AD49*AE49+AD50*AE50+AD51*AE51+AD52*AE52+AD53*AE53+AD54*AE54+AD55*AE55+AD56*AE56+AD57*AE57+AD58*AE58+AD59*AE59)/SUM(AD49:AD59)</f>
        <v>5.4633001444491072</v>
      </c>
      <c r="AF60" s="16">
        <f>SUM(AF49:AF59)</f>
        <v>1806</v>
      </c>
      <c r="AG60" s="28">
        <f>(AF49*AG49+AF50*AG50+AF51*AG51+AF52*AG52+AF53*AG53+AF54*AG54+AF55*AG55+AF56*AG56+AF57*AG57+AF58*AG58+AF59*AG59)/SUM(AF49:AF59)</f>
        <v>5.2669735724704694</v>
      </c>
      <c r="AH60" s="16"/>
      <c r="AI60" s="16"/>
      <c r="AJ60" s="16"/>
      <c r="AK60" s="16"/>
      <c r="AL60" s="16"/>
      <c r="AM60" s="56"/>
      <c r="AN60" s="56">
        <v>1044</v>
      </c>
      <c r="AO60" s="57">
        <f>AO19/Energy!AM39*1000</f>
        <v>4.3875685557586834</v>
      </c>
      <c r="AP60" s="16">
        <v>1469</v>
      </c>
      <c r="AQ60" s="28">
        <f>AQ19/Energy!AO39*1000</f>
        <v>4.4843049327354256</v>
      </c>
      <c r="AR60" t="s">
        <v>213</v>
      </c>
      <c r="AS60" s="5"/>
    </row>
    <row r="61" spans="1:45" s="12" customFormat="1" x14ac:dyDescent="0.3">
      <c r="P61" s="8"/>
      <c r="Q61" s="8"/>
      <c r="R61" s="8"/>
      <c r="Z61" s="8"/>
      <c r="AB61" s="8"/>
      <c r="AS61" s="8"/>
    </row>
    <row r="62" spans="1:45" x14ac:dyDescent="0.3">
      <c r="AR62" s="12"/>
      <c r="AS62" s="8"/>
    </row>
    <row r="64" spans="1:45" x14ac:dyDescent="0.3">
      <c r="A64" s="68" t="s">
        <v>244</v>
      </c>
      <c r="B64" s="3"/>
      <c r="C64" s="3"/>
      <c r="D64" s="152" t="s">
        <v>1</v>
      </c>
      <c r="E64" s="152"/>
      <c r="F64" s="152"/>
      <c r="G64" s="152"/>
      <c r="H64" s="152"/>
      <c r="I64" s="152" t="s">
        <v>2</v>
      </c>
      <c r="J64" s="152"/>
      <c r="K64" s="152"/>
      <c r="L64" s="152"/>
      <c r="M64" s="152"/>
      <c r="N64" s="152" t="s">
        <v>3</v>
      </c>
      <c r="O64" s="152"/>
      <c r="P64" s="152"/>
      <c r="Q64" s="152"/>
      <c r="R64" s="152"/>
      <c r="S64" s="152" t="s">
        <v>4</v>
      </c>
      <c r="T64" s="152"/>
      <c r="U64" s="152"/>
      <c r="V64" s="152"/>
      <c r="W64" s="152"/>
      <c r="X64" s="152" t="s">
        <v>5</v>
      </c>
      <c r="Y64" s="152"/>
      <c r="Z64" s="152"/>
      <c r="AA64" s="152"/>
      <c r="AB64" s="152"/>
      <c r="AC64" s="152" t="s">
        <v>6</v>
      </c>
      <c r="AD64" s="152"/>
      <c r="AE64" s="152"/>
      <c r="AF64" s="152"/>
      <c r="AG64" s="152"/>
      <c r="AH64" s="152" t="s">
        <v>7</v>
      </c>
      <c r="AI64" s="152"/>
      <c r="AJ64" s="152"/>
      <c r="AK64" s="152"/>
      <c r="AL64" s="152"/>
      <c r="AM64" s="163" t="s">
        <v>8</v>
      </c>
      <c r="AN64" s="163"/>
      <c r="AO64" s="163"/>
      <c r="AP64" s="163"/>
      <c r="AQ64" s="163"/>
      <c r="AR64" s="43"/>
      <c r="AS64" s="43"/>
    </row>
    <row r="65" spans="1:45" x14ac:dyDescent="0.3">
      <c r="A65" s="3"/>
      <c r="B65" s="3"/>
      <c r="C65" s="34"/>
      <c r="D65" s="3" t="s">
        <v>37</v>
      </c>
      <c r="E65" s="3" t="s">
        <v>11</v>
      </c>
      <c r="F65" s="3" t="s">
        <v>27</v>
      </c>
      <c r="G65" s="3" t="s">
        <v>11</v>
      </c>
      <c r="H65" s="3" t="s">
        <v>28</v>
      </c>
      <c r="I65" s="35" t="s">
        <v>37</v>
      </c>
      <c r="J65" s="3" t="s">
        <v>11</v>
      </c>
      <c r="K65" s="3" t="s">
        <v>27</v>
      </c>
      <c r="L65" s="3" t="s">
        <v>11</v>
      </c>
      <c r="M65" s="3" t="s">
        <v>28</v>
      </c>
      <c r="N65" s="3" t="s">
        <v>37</v>
      </c>
      <c r="O65" s="3" t="s">
        <v>11</v>
      </c>
      <c r="P65" s="3" t="s">
        <v>27</v>
      </c>
      <c r="Q65" s="3" t="s">
        <v>11</v>
      </c>
      <c r="R65" s="3" t="s">
        <v>28</v>
      </c>
      <c r="S65" s="3" t="s">
        <v>37</v>
      </c>
      <c r="T65" s="3" t="s">
        <v>11</v>
      </c>
      <c r="U65" s="3" t="s">
        <v>27</v>
      </c>
      <c r="V65" s="3" t="s">
        <v>11</v>
      </c>
      <c r="W65" s="3" t="s">
        <v>28</v>
      </c>
      <c r="X65" s="3" t="s">
        <v>37</v>
      </c>
      <c r="Y65" s="3" t="s">
        <v>11</v>
      </c>
      <c r="Z65" s="3" t="s">
        <v>27</v>
      </c>
      <c r="AA65" s="3" t="s">
        <v>11</v>
      </c>
      <c r="AB65" s="3" t="s">
        <v>28</v>
      </c>
      <c r="AC65" s="55" t="s">
        <v>37</v>
      </c>
      <c r="AD65" s="55" t="s">
        <v>11</v>
      </c>
      <c r="AE65" s="55" t="s">
        <v>27</v>
      </c>
      <c r="AF65" s="55" t="s">
        <v>11</v>
      </c>
      <c r="AG65" s="55" t="s">
        <v>28</v>
      </c>
      <c r="AH65" s="3" t="s">
        <v>37</v>
      </c>
      <c r="AI65" s="3" t="s">
        <v>11</v>
      </c>
      <c r="AJ65" s="3" t="s">
        <v>27</v>
      </c>
      <c r="AK65" s="3" t="s">
        <v>11</v>
      </c>
      <c r="AL65" s="3" t="s">
        <v>28</v>
      </c>
      <c r="AM65" s="55" t="s">
        <v>37</v>
      </c>
      <c r="AN65" s="55" t="s">
        <v>11</v>
      </c>
      <c r="AO65" s="55" t="s">
        <v>27</v>
      </c>
      <c r="AP65" s="55" t="s">
        <v>11</v>
      </c>
      <c r="AQ65" s="3" t="s">
        <v>28</v>
      </c>
      <c r="AR65" s="12"/>
      <c r="AS65" s="12"/>
    </row>
    <row r="66" spans="1:45" x14ac:dyDescent="0.3">
      <c r="D66" s="25" t="s">
        <v>222</v>
      </c>
      <c r="E66" s="3">
        <v>66</v>
      </c>
      <c r="F66" s="3">
        <v>11.6</v>
      </c>
      <c r="G66" s="3">
        <v>64</v>
      </c>
      <c r="H66" s="3">
        <v>11.7</v>
      </c>
      <c r="AC66" s="36" t="s">
        <v>12</v>
      </c>
      <c r="AD66" s="3">
        <v>277</v>
      </c>
      <c r="AE66" s="50">
        <f>10*AE23</f>
        <v>11.371237458193979</v>
      </c>
      <c r="AF66" s="3">
        <v>302</v>
      </c>
      <c r="AG66" s="50">
        <f>10*AG23</f>
        <v>11.220346227826459</v>
      </c>
      <c r="AM66" s="3"/>
      <c r="AN66" s="3" t="s">
        <v>212</v>
      </c>
      <c r="AO66" s="3" t="s">
        <v>211</v>
      </c>
      <c r="AP66" s="3" t="s">
        <v>217</v>
      </c>
      <c r="AR66" s="12"/>
      <c r="AS66" s="12"/>
    </row>
    <row r="67" spans="1:45" x14ac:dyDescent="0.3">
      <c r="D67" s="26" t="s">
        <v>223</v>
      </c>
      <c r="E67" s="3">
        <v>150</v>
      </c>
      <c r="F67" s="3">
        <v>11.6</v>
      </c>
      <c r="G67" s="3">
        <v>141</v>
      </c>
      <c r="H67" s="3">
        <v>11.7</v>
      </c>
      <c r="AC67" s="36" t="s">
        <v>13</v>
      </c>
      <c r="AD67" s="3">
        <v>168</v>
      </c>
      <c r="AE67" s="50">
        <f t="shared" ref="AE67:AG69" si="0">10*AE24</f>
        <v>11.649672107543491</v>
      </c>
      <c r="AF67" s="3">
        <v>179</v>
      </c>
      <c r="AG67" s="50">
        <f t="shared" si="0"/>
        <v>10.847276293500549</v>
      </c>
      <c r="AM67" s="39" t="s">
        <v>214</v>
      </c>
      <c r="AN67" s="3">
        <v>1503</v>
      </c>
      <c r="AO67" s="50">
        <f>10*AO24</f>
        <v>11.462364021318535</v>
      </c>
      <c r="AP67" s="163">
        <f>10*AP24</f>
        <v>10.895248096613287</v>
      </c>
      <c r="AQ67" s="6"/>
      <c r="AR67" s="43"/>
      <c r="AS67" s="12"/>
    </row>
    <row r="68" spans="1:45" x14ac:dyDescent="0.3">
      <c r="D68" s="26" t="s">
        <v>224</v>
      </c>
      <c r="E68" s="3">
        <v>134</v>
      </c>
      <c r="F68" s="3">
        <v>12.1</v>
      </c>
      <c r="G68" s="3">
        <v>135</v>
      </c>
      <c r="H68" s="3">
        <v>11.8</v>
      </c>
      <c r="AC68" s="36" t="s">
        <v>14</v>
      </c>
      <c r="AD68" s="3">
        <v>93</v>
      </c>
      <c r="AE68" s="50">
        <f t="shared" si="0"/>
        <v>11.412782316194136</v>
      </c>
      <c r="AF68" s="3">
        <v>89</v>
      </c>
      <c r="AG68" s="50">
        <f t="shared" si="0"/>
        <v>10.460719996413468</v>
      </c>
      <c r="AM68" s="40" t="s">
        <v>215</v>
      </c>
      <c r="AN68" s="3">
        <v>1620</v>
      </c>
      <c r="AO68" s="50">
        <f t="shared" ref="AO68:AO69" si="1">10*AO25</f>
        <v>11.347370064804936</v>
      </c>
      <c r="AP68" s="163"/>
      <c r="AQ68" s="6"/>
      <c r="AR68" s="43"/>
      <c r="AS68" s="12"/>
    </row>
    <row r="69" spans="1:45" x14ac:dyDescent="0.3">
      <c r="D69" s="26" t="s">
        <v>225</v>
      </c>
      <c r="E69" s="3">
        <v>117</v>
      </c>
      <c r="F69" s="3">
        <v>13.2</v>
      </c>
      <c r="G69" s="3">
        <v>123</v>
      </c>
      <c r="H69" s="3">
        <v>12</v>
      </c>
      <c r="AC69" s="36" t="s">
        <v>15</v>
      </c>
      <c r="AD69" s="3">
        <v>80</v>
      </c>
      <c r="AE69" s="50">
        <f t="shared" si="0"/>
        <v>11.740972792963955</v>
      </c>
      <c r="AF69" s="3">
        <v>117</v>
      </c>
      <c r="AG69" s="50">
        <f t="shared" si="0"/>
        <v>11.287026021170801</v>
      </c>
      <c r="AM69" s="3" t="s">
        <v>216</v>
      </c>
      <c r="AN69" s="3">
        <v>1500</v>
      </c>
      <c r="AO69" s="50">
        <f t="shared" si="1"/>
        <v>9.9915835036671883</v>
      </c>
      <c r="AP69" s="163"/>
      <c r="AQ69" s="6"/>
      <c r="AR69" s="43"/>
      <c r="AS69" s="12"/>
    </row>
    <row r="70" spans="1:45" x14ac:dyDescent="0.3">
      <c r="D70" s="26"/>
      <c r="E70" s="3"/>
      <c r="F70" s="3"/>
      <c r="G70" s="3"/>
      <c r="H70" s="3"/>
      <c r="AC70" s="36"/>
      <c r="AD70" s="3"/>
      <c r="AE70" s="50"/>
      <c r="AF70" s="3"/>
      <c r="AG70" s="50"/>
      <c r="AM70" s="3"/>
      <c r="AN70" s="3" t="s">
        <v>212</v>
      </c>
      <c r="AO70" s="3" t="s">
        <v>211</v>
      </c>
    </row>
    <row r="71" spans="1:45" x14ac:dyDescent="0.3">
      <c r="D71" s="26" t="s">
        <v>226</v>
      </c>
      <c r="E71" s="3">
        <v>170</v>
      </c>
      <c r="F71" s="3">
        <v>13.1</v>
      </c>
      <c r="G71" s="3">
        <v>176</v>
      </c>
      <c r="H71" s="3">
        <v>11.8</v>
      </c>
      <c r="I71" s="35" t="s">
        <v>16</v>
      </c>
      <c r="J71" s="3">
        <v>47</v>
      </c>
      <c r="K71" s="3">
        <f>10*K28</f>
        <v>15</v>
      </c>
      <c r="L71" s="3">
        <v>52</v>
      </c>
      <c r="M71" s="3">
        <f>10*M28</f>
        <v>13</v>
      </c>
      <c r="N71" s="152" t="s">
        <v>191</v>
      </c>
      <c r="O71" s="152">
        <v>131</v>
      </c>
      <c r="P71" s="162">
        <f>10*P28</f>
        <v>12.574633616790303</v>
      </c>
      <c r="Q71" s="152">
        <v>119</v>
      </c>
      <c r="R71" s="162">
        <f>10*R28</f>
        <v>11.817953231078704</v>
      </c>
      <c r="S71" s="152" t="s">
        <v>200</v>
      </c>
      <c r="T71" s="152">
        <v>138</v>
      </c>
      <c r="U71" s="162">
        <f>10*U7</f>
        <v>0</v>
      </c>
      <c r="V71" s="152">
        <v>143</v>
      </c>
      <c r="W71" s="162">
        <f>10*W7</f>
        <v>0</v>
      </c>
      <c r="X71" s="152" t="s">
        <v>191</v>
      </c>
      <c r="Y71" s="152">
        <v>132</v>
      </c>
      <c r="Z71" s="152">
        <f>10*Z28</f>
        <v>14.1</v>
      </c>
      <c r="AA71" s="152">
        <v>202</v>
      </c>
      <c r="AB71" s="152">
        <f>10*AB28</f>
        <v>12.3</v>
      </c>
      <c r="AC71" s="36" t="s">
        <v>16</v>
      </c>
      <c r="AD71" s="3">
        <v>135</v>
      </c>
      <c r="AE71" s="50">
        <f>10*AE28</f>
        <v>12.45150601479774</v>
      </c>
      <c r="AF71" s="3">
        <v>192</v>
      </c>
      <c r="AG71" s="50">
        <f>10*AG28</f>
        <v>11.506970568709891</v>
      </c>
      <c r="AH71" s="152" t="s">
        <v>207</v>
      </c>
      <c r="AI71" s="159">
        <v>164</v>
      </c>
      <c r="AJ71" s="167">
        <f>10*AJ28</f>
        <v>0</v>
      </c>
      <c r="AK71" s="159">
        <v>160</v>
      </c>
      <c r="AL71" s="167">
        <f>10*AL49</f>
        <v>0</v>
      </c>
      <c r="AM71" s="152" t="s">
        <v>207</v>
      </c>
      <c r="AN71" s="152">
        <v>772</v>
      </c>
      <c r="AO71" s="163">
        <f>10*AO28</f>
        <v>10.606808090774543</v>
      </c>
      <c r="AP71" s="6"/>
      <c r="AQ71" s="6"/>
      <c r="AR71" s="6"/>
      <c r="AS71" s="6"/>
    </row>
    <row r="72" spans="1:45" x14ac:dyDescent="0.3">
      <c r="D72" s="164" t="s">
        <v>218</v>
      </c>
      <c r="E72" s="152">
        <v>190</v>
      </c>
      <c r="F72" s="152">
        <v>13</v>
      </c>
      <c r="G72" s="152">
        <v>185</v>
      </c>
      <c r="H72" s="152">
        <v>12.2</v>
      </c>
      <c r="I72" s="181" t="s">
        <v>181</v>
      </c>
      <c r="J72" s="152">
        <v>221</v>
      </c>
      <c r="K72" s="152">
        <f>10*K29</f>
        <v>14</v>
      </c>
      <c r="L72" s="152">
        <v>259</v>
      </c>
      <c r="M72" s="152">
        <f>10*M29</f>
        <v>13</v>
      </c>
      <c r="N72" s="152"/>
      <c r="O72" s="152"/>
      <c r="P72" s="162"/>
      <c r="Q72" s="152"/>
      <c r="R72" s="162"/>
      <c r="S72" s="152"/>
      <c r="T72" s="152"/>
      <c r="U72" s="162"/>
      <c r="V72" s="152"/>
      <c r="W72" s="162"/>
      <c r="X72" s="152"/>
      <c r="Y72" s="152"/>
      <c r="Z72" s="152"/>
      <c r="AA72" s="152"/>
      <c r="AB72" s="152"/>
      <c r="AC72" s="36" t="s">
        <v>17</v>
      </c>
      <c r="AD72" s="3">
        <v>77</v>
      </c>
      <c r="AE72" s="50">
        <f t="shared" ref="AE72:AG81" si="2">10*AE29</f>
        <v>12.316308055076002</v>
      </c>
      <c r="AF72" s="3">
        <v>137</v>
      </c>
      <c r="AG72" s="50">
        <f t="shared" si="2"/>
        <v>12.133041436974123</v>
      </c>
      <c r="AH72" s="152"/>
      <c r="AI72" s="159"/>
      <c r="AJ72" s="167"/>
      <c r="AK72" s="159"/>
      <c r="AL72" s="167"/>
      <c r="AM72" s="152"/>
      <c r="AN72" s="152"/>
      <c r="AO72" s="163"/>
      <c r="AP72" s="6"/>
      <c r="AQ72" s="6"/>
      <c r="AR72" s="6"/>
      <c r="AS72" s="6"/>
    </row>
    <row r="73" spans="1:45" x14ac:dyDescent="0.3">
      <c r="D73" s="164"/>
      <c r="E73" s="152"/>
      <c r="F73" s="152"/>
      <c r="G73" s="152"/>
      <c r="H73" s="152"/>
      <c r="I73" s="181"/>
      <c r="J73" s="152"/>
      <c r="K73" s="152"/>
      <c r="L73" s="152"/>
      <c r="M73" s="152"/>
      <c r="N73" s="152" t="s">
        <v>248</v>
      </c>
      <c r="O73" s="152">
        <v>350</v>
      </c>
      <c r="P73" s="162">
        <f>10*P30</f>
        <v>12.315026318403019</v>
      </c>
      <c r="Q73" s="152">
        <v>394</v>
      </c>
      <c r="R73" s="162">
        <f>10*R30</f>
        <v>12.091416423066701</v>
      </c>
      <c r="S73" s="152" t="s">
        <v>201</v>
      </c>
      <c r="T73" s="152">
        <v>136</v>
      </c>
      <c r="U73" s="162">
        <f>10*U9</f>
        <v>0</v>
      </c>
      <c r="V73" s="152">
        <v>169</v>
      </c>
      <c r="W73" s="162">
        <f>10*W9</f>
        <v>0</v>
      </c>
      <c r="X73" s="152" t="s">
        <v>192</v>
      </c>
      <c r="Y73" s="152">
        <v>183</v>
      </c>
      <c r="Z73" s="152">
        <f>10*Z30</f>
        <v>13.5</v>
      </c>
      <c r="AA73" s="152">
        <v>247</v>
      </c>
      <c r="AB73" s="152">
        <f>10*AB30</f>
        <v>13.200000000000001</v>
      </c>
      <c r="AC73" s="36" t="s">
        <v>18</v>
      </c>
      <c r="AD73" s="3">
        <v>85</v>
      </c>
      <c r="AE73" s="50">
        <f t="shared" si="2"/>
        <v>12.902325905778149</v>
      </c>
      <c r="AF73" s="3">
        <v>158</v>
      </c>
      <c r="AG73" s="50">
        <f t="shared" si="2"/>
        <v>12.679282325353112</v>
      </c>
      <c r="AH73" s="152"/>
      <c r="AI73" s="159"/>
      <c r="AJ73" s="167"/>
      <c r="AK73" s="159"/>
      <c r="AL73" s="167"/>
      <c r="AM73" s="152"/>
      <c r="AN73" s="152"/>
      <c r="AO73" s="163"/>
      <c r="AP73" s="6"/>
      <c r="AQ73" s="6"/>
      <c r="AR73" s="6"/>
      <c r="AS73" s="6"/>
    </row>
    <row r="74" spans="1:45" x14ac:dyDescent="0.3">
      <c r="D74" s="164" t="s">
        <v>219</v>
      </c>
      <c r="E74" s="152">
        <v>253</v>
      </c>
      <c r="F74" s="152">
        <v>12.8</v>
      </c>
      <c r="G74" s="152">
        <v>289</v>
      </c>
      <c r="H74" s="152">
        <v>12.7</v>
      </c>
      <c r="I74" s="181"/>
      <c r="J74" s="152"/>
      <c r="K74" s="152"/>
      <c r="L74" s="152"/>
      <c r="M74" s="152"/>
      <c r="N74" s="152"/>
      <c r="O74" s="152"/>
      <c r="P74" s="162"/>
      <c r="Q74" s="152"/>
      <c r="R74" s="162"/>
      <c r="S74" s="152"/>
      <c r="T74" s="152"/>
      <c r="U74" s="162"/>
      <c r="V74" s="152"/>
      <c r="W74" s="162"/>
      <c r="X74" s="152"/>
      <c r="Y74" s="152"/>
      <c r="Z74" s="152"/>
      <c r="AA74" s="152"/>
      <c r="AB74" s="152"/>
      <c r="AC74" s="36" t="s">
        <v>19</v>
      </c>
      <c r="AD74" s="3">
        <v>84</v>
      </c>
      <c r="AE74" s="50">
        <f t="shared" si="2"/>
        <v>13.035068539231354</v>
      </c>
      <c r="AF74" s="3">
        <v>160</v>
      </c>
      <c r="AG74" s="50">
        <f t="shared" si="2"/>
        <v>12.474185366394545</v>
      </c>
      <c r="AH74" s="152" t="s">
        <v>208</v>
      </c>
      <c r="AI74" s="159">
        <v>157</v>
      </c>
      <c r="AJ74" s="167">
        <f>10*AJ52</f>
        <v>0</v>
      </c>
      <c r="AK74" s="159">
        <v>181</v>
      </c>
      <c r="AL74" s="167">
        <f>10*AL52</f>
        <v>0</v>
      </c>
      <c r="AM74" s="158" t="s">
        <v>208</v>
      </c>
      <c r="AN74" s="152">
        <v>692</v>
      </c>
      <c r="AO74" s="163">
        <f>10*AO31</f>
        <v>10.687612670615504</v>
      </c>
      <c r="AP74" s="6"/>
      <c r="AQ74" s="6"/>
      <c r="AR74" s="6"/>
      <c r="AS74" s="6"/>
    </row>
    <row r="75" spans="1:45" x14ac:dyDescent="0.3">
      <c r="D75" s="164"/>
      <c r="E75" s="152"/>
      <c r="F75" s="152"/>
      <c r="G75" s="152"/>
      <c r="H75" s="152"/>
      <c r="I75" s="181"/>
      <c r="J75" s="152"/>
      <c r="K75" s="152"/>
      <c r="L75" s="152"/>
      <c r="M75" s="152"/>
      <c r="N75" s="152"/>
      <c r="O75" s="152"/>
      <c r="P75" s="162"/>
      <c r="Q75" s="152"/>
      <c r="R75" s="162"/>
      <c r="S75" s="152" t="s">
        <v>202</v>
      </c>
      <c r="T75" s="152">
        <v>179</v>
      </c>
      <c r="U75" s="162">
        <f>10*U11</f>
        <v>0</v>
      </c>
      <c r="V75" s="152">
        <v>256</v>
      </c>
      <c r="W75" s="162">
        <f>10*W11</f>
        <v>0</v>
      </c>
      <c r="X75" s="152"/>
      <c r="Y75" s="152"/>
      <c r="Z75" s="152"/>
      <c r="AA75" s="152"/>
      <c r="AB75" s="152"/>
      <c r="AC75" s="36" t="s">
        <v>20</v>
      </c>
      <c r="AD75" s="3">
        <v>69</v>
      </c>
      <c r="AE75" s="50">
        <f t="shared" si="2"/>
        <v>13.196851116568361</v>
      </c>
      <c r="AF75" s="3">
        <v>167</v>
      </c>
      <c r="AG75" s="50">
        <f t="shared" si="2"/>
        <v>12.545477355413372</v>
      </c>
      <c r="AH75" s="152"/>
      <c r="AI75" s="159"/>
      <c r="AJ75" s="167"/>
      <c r="AK75" s="159"/>
      <c r="AL75" s="167"/>
      <c r="AM75" s="158"/>
      <c r="AN75" s="152"/>
      <c r="AO75" s="163"/>
      <c r="AP75" s="6"/>
      <c r="AQ75" s="6"/>
      <c r="AR75" s="6"/>
      <c r="AS75" s="6"/>
    </row>
    <row r="76" spans="1:45" x14ac:dyDescent="0.3">
      <c r="D76" s="164" t="s">
        <v>220</v>
      </c>
      <c r="E76" s="152">
        <v>297</v>
      </c>
      <c r="F76" s="152">
        <v>12.9</v>
      </c>
      <c r="G76" s="152">
        <v>318</v>
      </c>
      <c r="H76" s="152">
        <v>12.6</v>
      </c>
      <c r="I76" s="181" t="s">
        <v>182</v>
      </c>
      <c r="J76" s="152">
        <v>308</v>
      </c>
      <c r="K76" s="152">
        <f>10*K33</f>
        <v>14</v>
      </c>
      <c r="L76" s="152">
        <v>317</v>
      </c>
      <c r="M76" s="152">
        <f>10*M33</f>
        <v>13</v>
      </c>
      <c r="N76" s="152"/>
      <c r="O76" s="152"/>
      <c r="P76" s="162"/>
      <c r="Q76" s="152"/>
      <c r="R76" s="162"/>
      <c r="S76" s="152"/>
      <c r="T76" s="152"/>
      <c r="U76" s="162"/>
      <c r="V76" s="152"/>
      <c r="W76" s="162"/>
      <c r="X76" s="152" t="s">
        <v>182</v>
      </c>
      <c r="Y76" s="152">
        <v>308</v>
      </c>
      <c r="Z76" s="152">
        <f>10*Z33</f>
        <v>13.700000000000001</v>
      </c>
      <c r="AA76" s="152">
        <v>358</v>
      </c>
      <c r="AB76" s="152">
        <f>10*AB33</f>
        <v>13.5</v>
      </c>
      <c r="AC76" s="36" t="s">
        <v>21</v>
      </c>
      <c r="AD76" s="3">
        <v>67</v>
      </c>
      <c r="AE76" s="50">
        <f t="shared" si="2"/>
        <v>12.958763363724719</v>
      </c>
      <c r="AF76" s="3">
        <v>168</v>
      </c>
      <c r="AG76" s="50">
        <f t="shared" si="2"/>
        <v>12.403750120815749</v>
      </c>
      <c r="AH76" s="152"/>
      <c r="AI76" s="159"/>
      <c r="AJ76" s="167"/>
      <c r="AK76" s="159"/>
      <c r="AL76" s="167"/>
      <c r="AM76" s="158"/>
      <c r="AN76" s="152"/>
      <c r="AO76" s="163"/>
      <c r="AP76" s="6"/>
      <c r="AQ76" s="6"/>
      <c r="AR76" s="6"/>
      <c r="AS76" s="6"/>
    </row>
    <row r="77" spans="1:45" x14ac:dyDescent="0.3">
      <c r="D77" s="164"/>
      <c r="E77" s="152"/>
      <c r="F77" s="152"/>
      <c r="G77" s="152"/>
      <c r="H77" s="152"/>
      <c r="I77" s="181"/>
      <c r="J77" s="152"/>
      <c r="K77" s="152"/>
      <c r="L77" s="152"/>
      <c r="M77" s="152"/>
      <c r="N77" s="152"/>
      <c r="O77" s="152"/>
      <c r="P77" s="162"/>
      <c r="Q77" s="152"/>
      <c r="R77" s="162"/>
      <c r="S77" s="152" t="s">
        <v>203</v>
      </c>
      <c r="T77" s="152">
        <v>192</v>
      </c>
      <c r="U77" s="162">
        <f>10*U13</f>
        <v>0</v>
      </c>
      <c r="V77" s="152">
        <v>193</v>
      </c>
      <c r="W77" s="162">
        <f>10*W13</f>
        <v>0</v>
      </c>
      <c r="X77" s="152"/>
      <c r="Y77" s="152"/>
      <c r="Z77" s="152"/>
      <c r="AA77" s="152"/>
      <c r="AB77" s="152"/>
      <c r="AC77" s="36" t="s">
        <v>22</v>
      </c>
      <c r="AD77" s="3">
        <v>73</v>
      </c>
      <c r="AE77" s="50">
        <f t="shared" si="2"/>
        <v>13.530426546696885</v>
      </c>
      <c r="AF77" s="3">
        <v>136</v>
      </c>
      <c r="AG77" s="50">
        <f t="shared" si="2"/>
        <v>12.582222434580409</v>
      </c>
      <c r="AH77" s="158" t="s">
        <v>209</v>
      </c>
      <c r="AI77" s="159">
        <v>149</v>
      </c>
      <c r="AJ77" s="167">
        <f>10*AJ55</f>
        <v>0</v>
      </c>
      <c r="AK77" s="159">
        <v>200</v>
      </c>
      <c r="AL77" s="167">
        <f>10*AL55</f>
        <v>0</v>
      </c>
      <c r="AM77" s="152" t="s">
        <v>209</v>
      </c>
      <c r="AN77" s="152">
        <v>749</v>
      </c>
      <c r="AO77" s="163">
        <f>10*AO34</f>
        <v>10.4293647568739</v>
      </c>
      <c r="AP77" s="6"/>
      <c r="AQ77" s="6"/>
      <c r="AR77" s="6"/>
      <c r="AS77" s="6"/>
    </row>
    <row r="78" spans="1:45" x14ac:dyDescent="0.3">
      <c r="D78" s="164" t="s">
        <v>221</v>
      </c>
      <c r="E78" s="152">
        <v>292</v>
      </c>
      <c r="F78" s="152">
        <v>12.9</v>
      </c>
      <c r="G78" s="152">
        <v>322</v>
      </c>
      <c r="H78" s="152">
        <v>13.1</v>
      </c>
      <c r="I78" s="181"/>
      <c r="J78" s="152"/>
      <c r="K78" s="152"/>
      <c r="L78" s="152"/>
      <c r="M78" s="152"/>
      <c r="N78" s="152"/>
      <c r="O78" s="152"/>
      <c r="P78" s="162"/>
      <c r="Q78" s="152"/>
      <c r="R78" s="162"/>
      <c r="S78" s="152"/>
      <c r="T78" s="152"/>
      <c r="U78" s="162"/>
      <c r="V78" s="152"/>
      <c r="W78" s="162"/>
      <c r="X78" s="152"/>
      <c r="Y78" s="152"/>
      <c r="Z78" s="152"/>
      <c r="AA78" s="152"/>
      <c r="AB78" s="152"/>
      <c r="AC78" s="36" t="s">
        <v>23</v>
      </c>
      <c r="AD78" s="3">
        <v>75</v>
      </c>
      <c r="AE78" s="50">
        <f t="shared" si="2"/>
        <v>12.670256572695596</v>
      </c>
      <c r="AF78" s="3">
        <v>160</v>
      </c>
      <c r="AG78" s="50">
        <f t="shared" si="2"/>
        <v>13.106773393250013</v>
      </c>
      <c r="AH78" s="158"/>
      <c r="AI78" s="159"/>
      <c r="AJ78" s="167"/>
      <c r="AK78" s="159"/>
      <c r="AL78" s="167"/>
      <c r="AM78" s="152"/>
      <c r="AN78" s="152"/>
      <c r="AO78" s="163"/>
      <c r="AP78" s="6"/>
      <c r="AQ78" s="6"/>
      <c r="AR78" s="6"/>
      <c r="AS78" s="6"/>
    </row>
    <row r="79" spans="1:45" x14ac:dyDescent="0.3">
      <c r="D79" s="164"/>
      <c r="E79" s="152"/>
      <c r="F79" s="152"/>
      <c r="G79" s="152"/>
      <c r="H79" s="152"/>
      <c r="I79" s="181"/>
      <c r="J79" s="152"/>
      <c r="K79" s="152"/>
      <c r="L79" s="152"/>
      <c r="M79" s="152"/>
      <c r="N79" s="152" t="s">
        <v>249</v>
      </c>
      <c r="O79" s="152">
        <v>151</v>
      </c>
      <c r="P79" s="162">
        <f>10*P36</f>
        <v>12.85435556065649</v>
      </c>
      <c r="Q79" s="152">
        <v>167</v>
      </c>
      <c r="R79" s="162">
        <f>10*R36</f>
        <v>11.565836298932384</v>
      </c>
      <c r="S79" s="152" t="s">
        <v>204</v>
      </c>
      <c r="T79" s="152">
        <v>217</v>
      </c>
      <c r="U79" s="162">
        <f>10*U15</f>
        <v>0</v>
      </c>
      <c r="V79" s="152">
        <v>164</v>
      </c>
      <c r="W79" s="162">
        <f>10*W15</f>
        <v>0</v>
      </c>
      <c r="X79" s="152"/>
      <c r="Y79" s="152"/>
      <c r="Z79" s="152"/>
      <c r="AA79" s="152"/>
      <c r="AB79" s="152"/>
      <c r="AC79" s="36" t="s">
        <v>24</v>
      </c>
      <c r="AD79" s="3">
        <v>85</v>
      </c>
      <c r="AE79" s="50">
        <f t="shared" si="2"/>
        <v>13.696432757918636</v>
      </c>
      <c r="AF79" s="3">
        <v>187</v>
      </c>
      <c r="AG79" s="50">
        <f t="shared" si="2"/>
        <v>13.008130081300813</v>
      </c>
      <c r="AH79" s="158"/>
      <c r="AI79" s="159"/>
      <c r="AJ79" s="167"/>
      <c r="AK79" s="159"/>
      <c r="AL79" s="167"/>
      <c r="AM79" s="152"/>
      <c r="AN79" s="152"/>
      <c r="AO79" s="163"/>
      <c r="AP79" s="6"/>
      <c r="AQ79" s="6"/>
      <c r="AR79" s="6"/>
      <c r="AS79" s="6"/>
    </row>
    <row r="80" spans="1:45" x14ac:dyDescent="0.3">
      <c r="D80" s="164" t="s">
        <v>210</v>
      </c>
      <c r="E80" s="152">
        <v>262</v>
      </c>
      <c r="F80" s="152">
        <v>12.4</v>
      </c>
      <c r="G80" s="152">
        <v>262</v>
      </c>
      <c r="H80" s="152">
        <v>12.4</v>
      </c>
      <c r="I80" s="181" t="s">
        <v>183</v>
      </c>
      <c r="J80" s="152">
        <v>204</v>
      </c>
      <c r="K80" s="152">
        <f>10*K37</f>
        <v>14</v>
      </c>
      <c r="L80" s="152">
        <v>247</v>
      </c>
      <c r="M80" s="152">
        <f>10*M37</f>
        <v>14</v>
      </c>
      <c r="N80" s="152"/>
      <c r="O80" s="152"/>
      <c r="P80" s="162"/>
      <c r="Q80" s="152"/>
      <c r="R80" s="162"/>
      <c r="S80" s="152"/>
      <c r="T80" s="152"/>
      <c r="U80" s="162"/>
      <c r="V80" s="152"/>
      <c r="W80" s="162"/>
      <c r="X80" s="152" t="s">
        <v>193</v>
      </c>
      <c r="Y80" s="152">
        <v>169</v>
      </c>
      <c r="Z80" s="152">
        <f>10*Z37</f>
        <v>12.7</v>
      </c>
      <c r="AA80" s="152">
        <v>198</v>
      </c>
      <c r="AB80" s="152">
        <f>10*AB37</f>
        <v>12.9</v>
      </c>
      <c r="AC80" s="36" t="s">
        <v>25</v>
      </c>
      <c r="AD80" s="3">
        <v>83</v>
      </c>
      <c r="AE80" s="50">
        <f t="shared" si="2"/>
        <v>13.346680013346679</v>
      </c>
      <c r="AF80" s="3">
        <v>194</v>
      </c>
      <c r="AG80" s="50">
        <f t="shared" si="2"/>
        <v>13.20016539966284</v>
      </c>
      <c r="AM80" s="152" t="s">
        <v>210</v>
      </c>
      <c r="AN80" s="152">
        <v>300</v>
      </c>
      <c r="AO80" s="163">
        <f>10*AO37</f>
        <v>10.898775753956404</v>
      </c>
      <c r="AP80" s="6"/>
      <c r="AQ80" s="6"/>
      <c r="AR80" s="6"/>
      <c r="AS80" s="6"/>
    </row>
    <row r="81" spans="1:45" x14ac:dyDescent="0.3">
      <c r="D81" s="164"/>
      <c r="E81" s="152"/>
      <c r="F81" s="152"/>
      <c r="G81" s="152"/>
      <c r="H81" s="152"/>
      <c r="I81" s="181"/>
      <c r="J81" s="152"/>
      <c r="K81" s="152"/>
      <c r="L81" s="152"/>
      <c r="M81" s="152"/>
      <c r="N81" s="152"/>
      <c r="O81" s="152"/>
      <c r="P81" s="162"/>
      <c r="Q81" s="152"/>
      <c r="R81" s="162"/>
      <c r="S81" s="3"/>
      <c r="T81" s="3"/>
      <c r="U81" s="3"/>
      <c r="V81" s="3"/>
      <c r="W81" s="3"/>
      <c r="X81" s="152"/>
      <c r="Y81" s="152"/>
      <c r="Z81" s="152"/>
      <c r="AA81" s="152"/>
      <c r="AB81" s="152"/>
      <c r="AC81" s="36" t="s">
        <v>26</v>
      </c>
      <c r="AD81" s="3">
        <v>74</v>
      </c>
      <c r="AE81" s="50">
        <f t="shared" si="2"/>
        <v>14.270235987421051</v>
      </c>
      <c r="AF81" s="3">
        <v>147</v>
      </c>
      <c r="AG81" s="50">
        <f t="shared" si="2"/>
        <v>13.345115507384897</v>
      </c>
      <c r="AM81" s="152"/>
      <c r="AN81" s="152"/>
      <c r="AO81" s="163"/>
      <c r="AP81" s="6"/>
      <c r="AQ81" s="6"/>
      <c r="AR81" s="6"/>
      <c r="AS81" s="6"/>
    </row>
    <row r="82" spans="1:45" x14ac:dyDescent="0.3">
      <c r="A82" s="53" t="s">
        <v>34</v>
      </c>
      <c r="B82" s="16"/>
      <c r="C82" s="16"/>
      <c r="D82" s="16"/>
      <c r="E82" s="16">
        <v>1464</v>
      </c>
      <c r="F82" s="16">
        <v>12.8</v>
      </c>
      <c r="G82" s="16">
        <v>1552</v>
      </c>
      <c r="H82" s="16">
        <v>12.5</v>
      </c>
      <c r="I82" s="16"/>
      <c r="J82" s="16">
        <v>780</v>
      </c>
      <c r="K82" s="16">
        <f>10*K39</f>
        <v>14</v>
      </c>
      <c r="L82" s="16">
        <v>875</v>
      </c>
      <c r="M82" s="16">
        <f>10*M39</f>
        <v>13</v>
      </c>
      <c r="N82" s="16"/>
      <c r="O82" s="27">
        <v>632</v>
      </c>
      <c r="P82" s="28">
        <f>10*P39</f>
        <v>12.463564177304251</v>
      </c>
      <c r="Q82" s="27">
        <v>680</v>
      </c>
      <c r="R82" s="28">
        <f>10*R39</f>
        <v>11.877446349034958</v>
      </c>
      <c r="S82" s="16"/>
      <c r="T82" s="16"/>
      <c r="U82" s="28"/>
      <c r="V82" s="16"/>
      <c r="W82" s="28"/>
      <c r="X82" s="16"/>
      <c r="Y82" s="16">
        <v>792</v>
      </c>
      <c r="Z82" s="52">
        <f>10*Z39</f>
        <v>13.5</v>
      </c>
      <c r="AA82" s="16">
        <v>1005</v>
      </c>
      <c r="AB82" s="52">
        <f>10*AB39</f>
        <v>13.100000000000001</v>
      </c>
      <c r="AC82" s="16"/>
      <c r="AD82" s="16">
        <f>SUM(AD71:AD81)</f>
        <v>907</v>
      </c>
      <c r="AE82" s="52">
        <f>(AD71*AE71+AD72*AE72+AD73*AE73+AD74*AE74+AD75*AE75+AD76*AE76+AD77*AE77+AD78*AE78+AD79*AE79+AD80*AE80+AD81*AE81)/SUM(AD71:AD81)</f>
        <v>13.082394083130051</v>
      </c>
      <c r="AF82" s="16">
        <f>SUM(AF71:AF81)</f>
        <v>1806</v>
      </c>
      <c r="AG82" s="52">
        <f>(AF71*AG71+AF72*AG72+AF73*AG73+AF74*AG74+AF75*AG75+AF76*AG76+AF77*AG77+AF78*AG78+AF79*AG79+AF80*AG80+AF81*AG81)/SUM(AF71:AF81)</f>
        <v>12.631803110234836</v>
      </c>
      <c r="AH82" s="16"/>
      <c r="AI82" s="16"/>
      <c r="AJ82" s="28"/>
      <c r="AK82" s="16"/>
      <c r="AL82" s="51"/>
      <c r="AM82" s="16"/>
      <c r="AN82" s="16">
        <v>1044</v>
      </c>
      <c r="AO82" s="52">
        <f>10*AO39</f>
        <v>10.475774770842428</v>
      </c>
      <c r="AP82" s="73">
        <v>1469</v>
      </c>
      <c r="AQ82" s="52">
        <f>10*AQ39</f>
        <v>10.706638115631691</v>
      </c>
      <c r="AR82" s="6" t="s">
        <v>213</v>
      </c>
      <c r="AS82" s="6"/>
    </row>
    <row r="83" spans="1:45" s="12" customFormat="1" x14ac:dyDescent="0.3">
      <c r="F83" s="8"/>
      <c r="G83" s="8"/>
      <c r="H83" s="8"/>
      <c r="K83" s="43"/>
      <c r="M83" s="43"/>
      <c r="P83" s="8"/>
      <c r="Q83" s="43"/>
      <c r="R83" s="8"/>
      <c r="U83" s="8"/>
      <c r="W83" s="8"/>
      <c r="Z83" s="43"/>
      <c r="AB83" s="43"/>
      <c r="AJ83" s="8"/>
      <c r="AL83" s="8"/>
      <c r="AO83" s="43"/>
      <c r="AP83" s="43"/>
      <c r="AQ83" s="43"/>
      <c r="AR83" s="43"/>
      <c r="AS83" s="43"/>
    </row>
    <row r="84" spans="1:45" x14ac:dyDescent="0.3">
      <c r="AO84" s="6"/>
      <c r="AP84" s="6"/>
      <c r="AQ84" s="6"/>
      <c r="AR84" s="43"/>
      <c r="AS84" s="43"/>
    </row>
    <row r="85" spans="1:45" x14ac:dyDescent="0.3">
      <c r="AR85" s="12"/>
      <c r="AS85" s="12"/>
    </row>
  </sheetData>
  <mergeCells count="381">
    <mergeCell ref="AL4:AL16"/>
    <mergeCell ref="AH4:AH16"/>
    <mergeCell ref="AI4:AI16"/>
    <mergeCell ref="AJ4:AJ16"/>
    <mergeCell ref="AK4:AK16"/>
    <mergeCell ref="N57:N59"/>
    <mergeCell ref="O57:O59"/>
    <mergeCell ref="P57:P59"/>
    <mergeCell ref="Q57:Q59"/>
    <mergeCell ref="R57:R59"/>
    <mergeCell ref="N49:N50"/>
    <mergeCell ref="O49:O50"/>
    <mergeCell ref="P49:P50"/>
    <mergeCell ref="Q49:Q50"/>
    <mergeCell ref="R49:R50"/>
    <mergeCell ref="N51:N56"/>
    <mergeCell ref="O51:O56"/>
    <mergeCell ref="P51:P56"/>
    <mergeCell ref="Q51:Q56"/>
    <mergeCell ref="R51:R56"/>
    <mergeCell ref="N30:N35"/>
    <mergeCell ref="O30:O35"/>
    <mergeCell ref="P30:P35"/>
    <mergeCell ref="Q30:Q35"/>
    <mergeCell ref="R30:R35"/>
    <mergeCell ref="N36:N38"/>
    <mergeCell ref="O36:O38"/>
    <mergeCell ref="P36:P38"/>
    <mergeCell ref="Q36:Q38"/>
    <mergeCell ref="R36:R38"/>
    <mergeCell ref="N16:N18"/>
    <mergeCell ref="O16:O18"/>
    <mergeCell ref="P16:P18"/>
    <mergeCell ref="Q16:Q18"/>
    <mergeCell ref="R16:R18"/>
    <mergeCell ref="N28:N29"/>
    <mergeCell ref="O28:O29"/>
    <mergeCell ref="P28:P29"/>
    <mergeCell ref="Q28:Q29"/>
    <mergeCell ref="R28:R29"/>
    <mergeCell ref="N8:N9"/>
    <mergeCell ref="O8:O9"/>
    <mergeCell ref="P8:P9"/>
    <mergeCell ref="Q8:Q9"/>
    <mergeCell ref="R8:R9"/>
    <mergeCell ref="N10:N15"/>
    <mergeCell ref="O10:O15"/>
    <mergeCell ref="P10:P15"/>
    <mergeCell ref="Q10:Q15"/>
    <mergeCell ref="R10:R15"/>
    <mergeCell ref="I80:I81"/>
    <mergeCell ref="J80:J81"/>
    <mergeCell ref="K80:K81"/>
    <mergeCell ref="L80:L81"/>
    <mergeCell ref="M80:M81"/>
    <mergeCell ref="X80:X81"/>
    <mergeCell ref="Y80:Y81"/>
    <mergeCell ref="Z80:Z81"/>
    <mergeCell ref="AA80:AA81"/>
    <mergeCell ref="AH77:AH79"/>
    <mergeCell ref="AI77:AI79"/>
    <mergeCell ref="AJ77:AJ79"/>
    <mergeCell ref="AK77:AK79"/>
    <mergeCell ref="AL77:AL79"/>
    <mergeCell ref="AM77:AM79"/>
    <mergeCell ref="AN77:AN79"/>
    <mergeCell ref="AO77:AO79"/>
    <mergeCell ref="N79:N81"/>
    <mergeCell ref="O79:O81"/>
    <mergeCell ref="P79:P81"/>
    <mergeCell ref="Q79:Q81"/>
    <mergeCell ref="R79:R81"/>
    <mergeCell ref="S79:S80"/>
    <mergeCell ref="T79:T80"/>
    <mergeCell ref="U79:U80"/>
    <mergeCell ref="V79:V80"/>
    <mergeCell ref="W79:W80"/>
    <mergeCell ref="AB80:AB81"/>
    <mergeCell ref="AM80:AM81"/>
    <mergeCell ref="AN80:AN81"/>
    <mergeCell ref="AO80:AO81"/>
    <mergeCell ref="X76:X79"/>
    <mergeCell ref="Y76:Y79"/>
    <mergeCell ref="Z76:Z79"/>
    <mergeCell ref="AA76:AA79"/>
    <mergeCell ref="AB76:AB79"/>
    <mergeCell ref="S77:S78"/>
    <mergeCell ref="T77:T78"/>
    <mergeCell ref="U77:U78"/>
    <mergeCell ref="V77:V78"/>
    <mergeCell ref="W77:W78"/>
    <mergeCell ref="S75:S76"/>
    <mergeCell ref="T75:T76"/>
    <mergeCell ref="U75:U76"/>
    <mergeCell ref="V75:V76"/>
    <mergeCell ref="W75:W76"/>
    <mergeCell ref="X73:X75"/>
    <mergeCell ref="Y73:Y75"/>
    <mergeCell ref="Z73:Z75"/>
    <mergeCell ref="AA73:AA75"/>
    <mergeCell ref="I76:I79"/>
    <mergeCell ref="J76:J79"/>
    <mergeCell ref="K76:K79"/>
    <mergeCell ref="L76:L79"/>
    <mergeCell ref="M76:M79"/>
    <mergeCell ref="AB73:AB75"/>
    <mergeCell ref="AH74:AH76"/>
    <mergeCell ref="AI74:AI76"/>
    <mergeCell ref="AJ74:AJ76"/>
    <mergeCell ref="I72:I75"/>
    <mergeCell ref="J72:J75"/>
    <mergeCell ref="K72:K75"/>
    <mergeCell ref="L72:L75"/>
    <mergeCell ref="M72:M75"/>
    <mergeCell ref="N73:N78"/>
    <mergeCell ref="O73:O78"/>
    <mergeCell ref="P73:P78"/>
    <mergeCell ref="Q73:Q78"/>
    <mergeCell ref="R73:R78"/>
    <mergeCell ref="S73:S74"/>
    <mergeCell ref="T73:T74"/>
    <mergeCell ref="U73:U74"/>
    <mergeCell ref="V73:V74"/>
    <mergeCell ref="W73:W74"/>
    <mergeCell ref="AK74:AK76"/>
    <mergeCell ref="AL74:AL76"/>
    <mergeCell ref="AM74:AM76"/>
    <mergeCell ref="AN74:AN76"/>
    <mergeCell ref="AO74:AO76"/>
    <mergeCell ref="AK71:AK73"/>
    <mergeCell ref="AL71:AL73"/>
    <mergeCell ref="AM71:AM73"/>
    <mergeCell ref="AN71:AN73"/>
    <mergeCell ref="AO71:AO73"/>
    <mergeCell ref="D80:D81"/>
    <mergeCell ref="E80:E81"/>
    <mergeCell ref="F80:F81"/>
    <mergeCell ref="G80:G81"/>
    <mergeCell ref="H80:H81"/>
    <mergeCell ref="AP67:AP69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Y71:Y72"/>
    <mergeCell ref="Z71:Z72"/>
    <mergeCell ref="AA71:AA72"/>
    <mergeCell ref="AB71:AB72"/>
    <mergeCell ref="AH71:AH73"/>
    <mergeCell ref="AI71:AI73"/>
    <mergeCell ref="AJ71:AJ73"/>
    <mergeCell ref="D76:D77"/>
    <mergeCell ref="E76:E77"/>
    <mergeCell ref="F76:F77"/>
    <mergeCell ref="G76:G77"/>
    <mergeCell ref="H76:H77"/>
    <mergeCell ref="D78:D79"/>
    <mergeCell ref="E78:E79"/>
    <mergeCell ref="F78:F79"/>
    <mergeCell ref="G78:G79"/>
    <mergeCell ref="H78:H79"/>
    <mergeCell ref="D72:D73"/>
    <mergeCell ref="E72:E73"/>
    <mergeCell ref="F72:F73"/>
    <mergeCell ref="G72:G73"/>
    <mergeCell ref="H72:H73"/>
    <mergeCell ref="D74:D75"/>
    <mergeCell ref="E74:E75"/>
    <mergeCell ref="F74:F75"/>
    <mergeCell ref="G74:G75"/>
    <mergeCell ref="H74:H75"/>
    <mergeCell ref="E15:E16"/>
    <mergeCell ref="F15:F16"/>
    <mergeCell ref="G15:G16"/>
    <mergeCell ref="H15:H16"/>
    <mergeCell ref="D17:D18"/>
    <mergeCell ref="E17:E18"/>
    <mergeCell ref="F17:F18"/>
    <mergeCell ref="G17:G18"/>
    <mergeCell ref="H17:H18"/>
    <mergeCell ref="D64:H64"/>
    <mergeCell ref="I64:M64"/>
    <mergeCell ref="N64:R64"/>
    <mergeCell ref="S64:W64"/>
    <mergeCell ref="X64:AB64"/>
    <mergeCell ref="AC64:AG64"/>
    <mergeCell ref="AH64:AL64"/>
    <mergeCell ref="AM64:AQ64"/>
    <mergeCell ref="D9:D10"/>
    <mergeCell ref="E9:E10"/>
    <mergeCell ref="F9:F10"/>
    <mergeCell ref="G9:G10"/>
    <mergeCell ref="H9:H10"/>
    <mergeCell ref="D11:D12"/>
    <mergeCell ref="E11:E12"/>
    <mergeCell ref="F11:F12"/>
    <mergeCell ref="G11:G12"/>
    <mergeCell ref="H11:H12"/>
    <mergeCell ref="D13:D14"/>
    <mergeCell ref="E13:E14"/>
    <mergeCell ref="F13:F14"/>
    <mergeCell ref="G13:G14"/>
    <mergeCell ref="H13:H14"/>
    <mergeCell ref="D15:D16"/>
    <mergeCell ref="AM55:AM57"/>
    <mergeCell ref="AN55:AN57"/>
    <mergeCell ref="AO55:AO57"/>
    <mergeCell ref="AM58:AM59"/>
    <mergeCell ref="AN58:AN59"/>
    <mergeCell ref="AO58:AO59"/>
    <mergeCell ref="AP4:AP6"/>
    <mergeCell ref="AP24:AP26"/>
    <mergeCell ref="AP45:AP47"/>
    <mergeCell ref="AN34:AN36"/>
    <mergeCell ref="AO34:AO36"/>
    <mergeCell ref="AM37:AM38"/>
    <mergeCell ref="AN37:AN38"/>
    <mergeCell ref="AO37:AO38"/>
    <mergeCell ref="AM49:AM51"/>
    <mergeCell ref="AN49:AN51"/>
    <mergeCell ref="AO49:AO51"/>
    <mergeCell ref="AM52:AM54"/>
    <mergeCell ref="AN52:AN54"/>
    <mergeCell ref="AO52:AO54"/>
    <mergeCell ref="X58:X59"/>
    <mergeCell ref="Y58:Y59"/>
    <mergeCell ref="Z58:Z59"/>
    <mergeCell ref="AA58:AA59"/>
    <mergeCell ref="AB58:AB59"/>
    <mergeCell ref="AM8:AM10"/>
    <mergeCell ref="AN8:AN10"/>
    <mergeCell ref="AO8:AO10"/>
    <mergeCell ref="AM11:AM13"/>
    <mergeCell ref="AN11:AN13"/>
    <mergeCell ref="AO11:AO13"/>
    <mergeCell ref="AM14:AM16"/>
    <mergeCell ref="AN14:AN16"/>
    <mergeCell ref="AO14:AO16"/>
    <mergeCell ref="AM17:AM18"/>
    <mergeCell ref="AN17:AN18"/>
    <mergeCell ref="AO17:AO18"/>
    <mergeCell ref="AM28:AM30"/>
    <mergeCell ref="AN28:AN30"/>
    <mergeCell ref="AO28:AO30"/>
    <mergeCell ref="AM31:AM33"/>
    <mergeCell ref="AN31:AN33"/>
    <mergeCell ref="AO31:AO33"/>
    <mergeCell ref="AM34:AM36"/>
    <mergeCell ref="X51:X53"/>
    <mergeCell ref="Y51:Y53"/>
    <mergeCell ref="Z51:Z53"/>
    <mergeCell ref="AA51:AA53"/>
    <mergeCell ref="AB51:AB53"/>
    <mergeCell ref="X54:X57"/>
    <mergeCell ref="Y54:Y57"/>
    <mergeCell ref="Z54:Z57"/>
    <mergeCell ref="AA54:AA57"/>
    <mergeCell ref="AB54:AB57"/>
    <mergeCell ref="Y37:Y38"/>
    <mergeCell ref="Z37:Z38"/>
    <mergeCell ref="AA37:AA38"/>
    <mergeCell ref="AB37:AB38"/>
    <mergeCell ref="X49:X50"/>
    <mergeCell ref="Y49:Y50"/>
    <mergeCell ref="Z49:Z50"/>
    <mergeCell ref="AA49:AA50"/>
    <mergeCell ref="AB49:AB50"/>
    <mergeCell ref="Z13:Z16"/>
    <mergeCell ref="AA13:AA16"/>
    <mergeCell ref="AB13:AB16"/>
    <mergeCell ref="X17:X18"/>
    <mergeCell ref="Y17:Y18"/>
    <mergeCell ref="Z17:Z18"/>
    <mergeCell ref="AA17:AA18"/>
    <mergeCell ref="AB17:AB18"/>
    <mergeCell ref="Z8:Z9"/>
    <mergeCell ref="AA8:AA9"/>
    <mergeCell ref="AB8:AB9"/>
    <mergeCell ref="X10:X12"/>
    <mergeCell ref="Y10:Y12"/>
    <mergeCell ref="Z10:Z12"/>
    <mergeCell ref="AA10:AA12"/>
    <mergeCell ref="AB10:AB12"/>
    <mergeCell ref="M9:M12"/>
    <mergeCell ref="K9:K12"/>
    <mergeCell ref="X8:X9"/>
    <mergeCell ref="Y8:Y9"/>
    <mergeCell ref="X13:X16"/>
    <mergeCell ref="Y13:Y16"/>
    <mergeCell ref="I54:I57"/>
    <mergeCell ref="J54:J57"/>
    <mergeCell ref="K54:K57"/>
    <mergeCell ref="L54:L57"/>
    <mergeCell ref="M54:M57"/>
    <mergeCell ref="M29:M32"/>
    <mergeCell ref="I33:I36"/>
    <mergeCell ref="J33:J36"/>
    <mergeCell ref="K33:K36"/>
    <mergeCell ref="L33:L36"/>
    <mergeCell ref="M33:M36"/>
    <mergeCell ref="I17:I18"/>
    <mergeCell ref="J17:J18"/>
    <mergeCell ref="L17:L18"/>
    <mergeCell ref="I29:I32"/>
    <mergeCell ref="J29:J32"/>
    <mergeCell ref="X28:X29"/>
    <mergeCell ref="Y28:Y29"/>
    <mergeCell ref="L13:L16"/>
    <mergeCell ref="K13:K16"/>
    <mergeCell ref="I58:I59"/>
    <mergeCell ref="J58:J59"/>
    <mergeCell ref="K58:K59"/>
    <mergeCell ref="L58:L59"/>
    <mergeCell ref="M58:M59"/>
    <mergeCell ref="I37:I38"/>
    <mergeCell ref="J37:J38"/>
    <mergeCell ref="K37:K38"/>
    <mergeCell ref="L37:L38"/>
    <mergeCell ref="M37:M38"/>
    <mergeCell ref="I50:I53"/>
    <mergeCell ref="J50:J53"/>
    <mergeCell ref="K50:K53"/>
    <mergeCell ref="L50:L53"/>
    <mergeCell ref="M50:M53"/>
    <mergeCell ref="M17:M18"/>
    <mergeCell ref="M13:M16"/>
    <mergeCell ref="D42:H42"/>
    <mergeCell ref="I42:M42"/>
    <mergeCell ref="N42:R42"/>
    <mergeCell ref="S42:W42"/>
    <mergeCell ref="X42:AB42"/>
    <mergeCell ref="AC42:AG42"/>
    <mergeCell ref="AH42:AL42"/>
    <mergeCell ref="AM42:AQ42"/>
    <mergeCell ref="K29:K32"/>
    <mergeCell ref="L29:L32"/>
    <mergeCell ref="Z28:Z29"/>
    <mergeCell ref="AA28:AA29"/>
    <mergeCell ref="AB28:AB29"/>
    <mergeCell ref="X30:X32"/>
    <mergeCell ref="Y30:Y32"/>
    <mergeCell ref="Z30:Z32"/>
    <mergeCell ref="AA30:AA32"/>
    <mergeCell ref="AB30:AB32"/>
    <mergeCell ref="X33:X36"/>
    <mergeCell ref="Y33:Y36"/>
    <mergeCell ref="Z33:Z36"/>
    <mergeCell ref="AA33:AA36"/>
    <mergeCell ref="AB33:AB36"/>
    <mergeCell ref="X37:X38"/>
    <mergeCell ref="AC1:AG1"/>
    <mergeCell ref="AH1:AL1"/>
    <mergeCell ref="AM1:AQ1"/>
    <mergeCell ref="C6:C18"/>
    <mergeCell ref="D21:H21"/>
    <mergeCell ref="I21:M21"/>
    <mergeCell ref="N21:R21"/>
    <mergeCell ref="S21:W21"/>
    <mergeCell ref="X21:AB21"/>
    <mergeCell ref="AC21:AG21"/>
    <mergeCell ref="B1:C1"/>
    <mergeCell ref="D1:H1"/>
    <mergeCell ref="I1:M1"/>
    <mergeCell ref="N1:R1"/>
    <mergeCell ref="S1:W1"/>
    <mergeCell ref="X1:AB1"/>
    <mergeCell ref="AH21:AL21"/>
    <mergeCell ref="AM21:AQ21"/>
    <mergeCell ref="K17:K18"/>
    <mergeCell ref="I9:I12"/>
    <mergeCell ref="J9:J12"/>
    <mergeCell ref="L9:L12"/>
    <mergeCell ref="I13:I16"/>
    <mergeCell ref="J13:J16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42"/>
  <sheetViews>
    <sheetView workbookViewId="0">
      <pane xSplit="1" ySplit="2" topLeftCell="B3" activePane="bottomRight" state="frozen"/>
      <selection activeCell="A42" sqref="A42:XFD44"/>
      <selection pane="topRight" activeCell="A42" sqref="A42:XFD44"/>
      <selection pane="bottomLeft" activeCell="A42" sqref="A42:XFD44"/>
      <selection pane="bottomRight" activeCell="K26" sqref="K26"/>
    </sheetView>
  </sheetViews>
  <sheetFormatPr defaultColWidth="8.77734375" defaultRowHeight="14.4" x14ac:dyDescent="0.3"/>
  <cols>
    <col min="1" max="1" width="12" bestFit="1" customWidth="1"/>
    <col min="2" max="2" width="6.44140625" bestFit="1" customWidth="1"/>
    <col min="3" max="5" width="5" bestFit="1" customWidth="1"/>
    <col min="6" max="6" width="8" bestFit="1" customWidth="1"/>
    <col min="7" max="7" width="6.44140625" bestFit="1" customWidth="1"/>
    <col min="8" max="8" width="4" bestFit="1" customWidth="1"/>
    <col min="9" max="9" width="5" bestFit="1" customWidth="1"/>
    <col min="10" max="10" width="4" bestFit="1" customWidth="1"/>
    <col min="11" max="11" width="8" bestFit="1" customWidth="1"/>
    <col min="12" max="12" width="6.44140625" bestFit="1" customWidth="1"/>
    <col min="13" max="13" width="4" bestFit="1" customWidth="1"/>
    <col min="14" max="14" width="5" bestFit="1" customWidth="1"/>
    <col min="15" max="15" width="4" bestFit="1" customWidth="1"/>
    <col min="16" max="16" width="8" bestFit="1" customWidth="1"/>
    <col min="17" max="17" width="6.44140625" bestFit="1" customWidth="1"/>
    <col min="18" max="18" width="4" bestFit="1" customWidth="1"/>
    <col min="19" max="19" width="6.44140625" bestFit="1" customWidth="1"/>
    <col min="20" max="20" width="4" bestFit="1" customWidth="1"/>
    <col min="21" max="21" width="8" bestFit="1" customWidth="1"/>
    <col min="22" max="22" width="6.44140625" bestFit="1" customWidth="1"/>
    <col min="23" max="23" width="3.77734375" customWidth="1"/>
    <col min="24" max="25" width="5" bestFit="1" customWidth="1"/>
    <col min="26" max="26" width="8" bestFit="1" customWidth="1"/>
    <col min="27" max="27" width="6.44140625" bestFit="1" customWidth="1"/>
    <col min="28" max="28" width="4" bestFit="1" customWidth="1"/>
    <col min="29" max="29" width="5.44140625" bestFit="1" customWidth="1"/>
    <col min="30" max="30" width="5" bestFit="1" customWidth="1"/>
    <col min="31" max="31" width="8" bestFit="1" customWidth="1"/>
    <col min="32" max="32" width="6.44140625" bestFit="1" customWidth="1"/>
    <col min="33" max="33" width="4" bestFit="1" customWidth="1"/>
    <col min="34" max="34" width="6.44140625" bestFit="1" customWidth="1"/>
    <col min="35" max="35" width="4" bestFit="1" customWidth="1"/>
    <col min="36" max="36" width="8" bestFit="1" customWidth="1"/>
    <col min="37" max="37" width="6.44140625" bestFit="1" customWidth="1"/>
    <col min="38" max="38" width="8.44140625" bestFit="1" customWidth="1"/>
    <col min="39" max="40" width="5" bestFit="1" customWidth="1"/>
    <col min="41" max="41" width="8" bestFit="1" customWidth="1"/>
  </cols>
  <sheetData>
    <row r="1" spans="1:42" x14ac:dyDescent="0.3">
      <c r="A1" s="1" t="s">
        <v>31</v>
      </c>
      <c r="B1" s="152" t="s">
        <v>1</v>
      </c>
      <c r="C1" s="152"/>
      <c r="D1" s="152"/>
      <c r="E1" s="152"/>
      <c r="F1" s="152"/>
      <c r="G1" s="152" t="s">
        <v>2</v>
      </c>
      <c r="H1" s="152"/>
      <c r="I1" s="152"/>
      <c r="J1" s="152"/>
      <c r="K1" s="152"/>
      <c r="L1" s="152" t="s">
        <v>3</v>
      </c>
      <c r="M1" s="152"/>
      <c r="N1" s="152"/>
      <c r="O1" s="152"/>
      <c r="P1" s="152"/>
      <c r="Q1" s="152" t="s">
        <v>4</v>
      </c>
      <c r="R1" s="152"/>
      <c r="S1" s="152"/>
      <c r="T1" s="152"/>
      <c r="U1" s="152"/>
      <c r="V1" s="152" t="s">
        <v>5</v>
      </c>
      <c r="W1" s="152"/>
      <c r="X1" s="152"/>
      <c r="Y1" s="152"/>
      <c r="Z1" s="152"/>
      <c r="AA1" s="152" t="s">
        <v>6</v>
      </c>
      <c r="AB1" s="152"/>
      <c r="AC1" s="152"/>
      <c r="AD1" s="152"/>
      <c r="AE1" s="152"/>
      <c r="AF1" s="152" t="s">
        <v>7</v>
      </c>
      <c r="AG1" s="152"/>
      <c r="AH1" s="152"/>
      <c r="AI1" s="152"/>
      <c r="AJ1" s="152"/>
      <c r="AK1" s="152" t="s">
        <v>8</v>
      </c>
      <c r="AL1" s="152"/>
      <c r="AM1" s="152"/>
      <c r="AN1" s="152"/>
      <c r="AO1" s="152"/>
    </row>
    <row r="2" spans="1:42" x14ac:dyDescent="0.3">
      <c r="B2" s="3" t="s">
        <v>37</v>
      </c>
      <c r="C2" s="3" t="s">
        <v>11</v>
      </c>
      <c r="D2" s="3" t="s">
        <v>27</v>
      </c>
      <c r="E2" s="3" t="s">
        <v>11</v>
      </c>
      <c r="F2" s="3" t="s">
        <v>28</v>
      </c>
      <c r="G2" s="3" t="s">
        <v>37</v>
      </c>
      <c r="H2" s="3" t="s">
        <v>11</v>
      </c>
      <c r="I2" s="3" t="s">
        <v>27</v>
      </c>
      <c r="J2" s="3" t="s">
        <v>11</v>
      </c>
      <c r="K2" s="3" t="s">
        <v>28</v>
      </c>
      <c r="L2" s="3" t="s">
        <v>37</v>
      </c>
      <c r="M2" s="3" t="s">
        <v>11</v>
      </c>
      <c r="N2" s="3" t="s">
        <v>27</v>
      </c>
      <c r="O2" s="3" t="s">
        <v>11</v>
      </c>
      <c r="P2" s="3" t="s">
        <v>28</v>
      </c>
      <c r="Q2" s="3" t="s">
        <v>37</v>
      </c>
      <c r="R2" s="3" t="s">
        <v>11</v>
      </c>
      <c r="S2" s="3" t="s">
        <v>27</v>
      </c>
      <c r="T2" s="3" t="s">
        <v>11</v>
      </c>
      <c r="U2" s="3" t="s">
        <v>28</v>
      </c>
      <c r="V2" s="3" t="s">
        <v>37</v>
      </c>
      <c r="W2" s="3" t="s">
        <v>11</v>
      </c>
      <c r="X2" s="3" t="s">
        <v>27</v>
      </c>
      <c r="Y2" s="3" t="s">
        <v>11</v>
      </c>
      <c r="Z2" s="3" t="s">
        <v>28</v>
      </c>
      <c r="AA2" s="3" t="s">
        <v>37</v>
      </c>
      <c r="AB2" s="3" t="s">
        <v>11</v>
      </c>
      <c r="AC2" s="3" t="s">
        <v>27</v>
      </c>
      <c r="AD2" s="3" t="s">
        <v>11</v>
      </c>
      <c r="AE2" s="3" t="s">
        <v>28</v>
      </c>
      <c r="AF2" s="3" t="s">
        <v>37</v>
      </c>
      <c r="AG2" s="3" t="s">
        <v>11</v>
      </c>
      <c r="AH2" s="3" t="s">
        <v>27</v>
      </c>
      <c r="AI2" s="3" t="s">
        <v>11</v>
      </c>
      <c r="AJ2" s="3" t="s">
        <v>28</v>
      </c>
      <c r="AK2" s="3" t="s">
        <v>37</v>
      </c>
      <c r="AL2" s="3" t="s">
        <v>11</v>
      </c>
      <c r="AM2" s="3" t="s">
        <v>27</v>
      </c>
      <c r="AN2" s="3" t="s">
        <v>11</v>
      </c>
      <c r="AO2" s="35" t="s">
        <v>28</v>
      </c>
    </row>
    <row r="3" spans="1:42" x14ac:dyDescent="0.3">
      <c r="B3" s="25" t="s">
        <v>222</v>
      </c>
      <c r="C3" s="3">
        <v>66</v>
      </c>
      <c r="D3" s="3">
        <v>67</v>
      </c>
      <c r="E3" s="3">
        <v>64</v>
      </c>
      <c r="F3" s="3">
        <v>58</v>
      </c>
      <c r="G3" s="25" t="s">
        <v>311</v>
      </c>
      <c r="H3" s="3">
        <v>239</v>
      </c>
      <c r="I3" s="3">
        <v>56</v>
      </c>
      <c r="J3" s="3">
        <v>228</v>
      </c>
      <c r="K3" s="3">
        <v>51</v>
      </c>
      <c r="AA3" s="36" t="s">
        <v>12</v>
      </c>
      <c r="AB3" s="3">
        <v>277</v>
      </c>
      <c r="AC3" s="37">
        <v>50.6</v>
      </c>
      <c r="AD3" s="3">
        <v>302</v>
      </c>
      <c r="AE3" s="37">
        <v>47.6</v>
      </c>
      <c r="AK3" s="3"/>
      <c r="AL3" s="3" t="s">
        <v>212</v>
      </c>
      <c r="AM3" s="3" t="s">
        <v>211</v>
      </c>
      <c r="AN3" s="3" t="s">
        <v>217</v>
      </c>
    </row>
    <row r="4" spans="1:42" x14ac:dyDescent="0.3">
      <c r="B4" s="26" t="s">
        <v>223</v>
      </c>
      <c r="C4" s="3">
        <v>150</v>
      </c>
      <c r="D4" s="3">
        <v>74</v>
      </c>
      <c r="E4" s="3">
        <v>141</v>
      </c>
      <c r="F4" s="3">
        <v>67</v>
      </c>
      <c r="G4" s="26" t="s">
        <v>312</v>
      </c>
      <c r="H4" s="3">
        <v>184</v>
      </c>
      <c r="I4" s="3">
        <v>61</v>
      </c>
      <c r="J4" s="3">
        <v>164</v>
      </c>
      <c r="K4" s="3">
        <v>55</v>
      </c>
      <c r="Q4" s="3"/>
      <c r="R4" s="85" t="s">
        <v>304</v>
      </c>
      <c r="S4" s="85"/>
      <c r="T4" s="84"/>
      <c r="U4" s="84"/>
      <c r="V4" s="31" t="s">
        <v>196</v>
      </c>
      <c r="W4" s="3">
        <v>490</v>
      </c>
      <c r="X4" s="3">
        <v>85</v>
      </c>
      <c r="Y4" s="3">
        <v>559</v>
      </c>
      <c r="Z4" s="34">
        <v>78</v>
      </c>
      <c r="AA4" s="36" t="s">
        <v>13</v>
      </c>
      <c r="AB4" s="3">
        <v>168</v>
      </c>
      <c r="AC4" s="37">
        <v>66.8</v>
      </c>
      <c r="AD4" s="3">
        <v>179</v>
      </c>
      <c r="AE4" s="37">
        <v>56</v>
      </c>
      <c r="AK4" s="39" t="s">
        <v>214</v>
      </c>
      <c r="AL4" s="3">
        <v>1503</v>
      </c>
      <c r="AM4" s="37">
        <v>56.3</v>
      </c>
      <c r="AN4" s="162">
        <v>64.040000000000006</v>
      </c>
      <c r="AO4" s="5"/>
    </row>
    <row r="5" spans="1:42" x14ac:dyDescent="0.3">
      <c r="B5" s="26" t="s">
        <v>224</v>
      </c>
      <c r="C5" s="3">
        <v>134</v>
      </c>
      <c r="D5" s="3">
        <v>85</v>
      </c>
      <c r="E5" s="3">
        <v>135</v>
      </c>
      <c r="F5" s="3">
        <v>70</v>
      </c>
      <c r="Q5" s="85" t="s">
        <v>302</v>
      </c>
      <c r="R5" s="3">
        <v>636</v>
      </c>
      <c r="S5" s="3">
        <v>68</v>
      </c>
      <c r="V5" s="32" t="s">
        <v>198</v>
      </c>
      <c r="W5" s="33">
        <v>476</v>
      </c>
      <c r="X5" s="33">
        <v>104</v>
      </c>
      <c r="Y5" s="33">
        <v>574</v>
      </c>
      <c r="Z5" s="33">
        <v>79</v>
      </c>
      <c r="AA5" s="36" t="s">
        <v>14</v>
      </c>
      <c r="AB5" s="3">
        <v>93</v>
      </c>
      <c r="AC5" s="37">
        <v>73.2</v>
      </c>
      <c r="AD5" s="3">
        <v>89</v>
      </c>
      <c r="AE5" s="37">
        <v>54</v>
      </c>
      <c r="AK5" s="40" t="s">
        <v>215</v>
      </c>
      <c r="AL5" s="3">
        <v>1620</v>
      </c>
      <c r="AM5" s="37">
        <v>65.239999999999995</v>
      </c>
      <c r="AN5" s="162"/>
      <c r="AO5" s="5"/>
    </row>
    <row r="6" spans="1:42" x14ac:dyDescent="0.3">
      <c r="B6" s="26" t="s">
        <v>225</v>
      </c>
      <c r="C6" s="3">
        <v>117</v>
      </c>
      <c r="D6" s="3">
        <v>96</v>
      </c>
      <c r="E6" s="3">
        <v>123</v>
      </c>
      <c r="F6" s="3">
        <v>63</v>
      </c>
      <c r="Q6" s="85" t="s">
        <v>303</v>
      </c>
      <c r="R6" s="3">
        <v>687</v>
      </c>
      <c r="S6" s="3">
        <v>75</v>
      </c>
      <c r="V6" s="32" t="s">
        <v>197</v>
      </c>
      <c r="W6" s="3">
        <v>423</v>
      </c>
      <c r="X6" s="3">
        <v>112</v>
      </c>
      <c r="Y6" s="3">
        <v>577</v>
      </c>
      <c r="Z6" s="3">
        <v>79</v>
      </c>
      <c r="AA6" s="36" t="s">
        <v>15</v>
      </c>
      <c r="AB6" s="3">
        <v>80</v>
      </c>
      <c r="AC6" s="37">
        <v>84.5</v>
      </c>
      <c r="AD6" s="3">
        <v>117</v>
      </c>
      <c r="AE6" s="37">
        <v>56.3</v>
      </c>
      <c r="AK6" s="3" t="s">
        <v>216</v>
      </c>
      <c r="AL6" s="3">
        <v>1500</v>
      </c>
      <c r="AM6" s="37">
        <v>70.5</v>
      </c>
      <c r="AN6" s="162"/>
      <c r="AO6" s="12"/>
      <c r="AP6" s="8"/>
    </row>
    <row r="7" spans="1:42" x14ac:dyDescent="0.3">
      <c r="B7" s="26"/>
      <c r="C7" s="3"/>
      <c r="D7" s="3"/>
      <c r="E7" s="3"/>
      <c r="F7" s="3"/>
      <c r="V7" s="38"/>
      <c r="W7" s="3"/>
      <c r="X7" s="3"/>
      <c r="Y7" s="3"/>
      <c r="Z7" s="3"/>
      <c r="AA7" s="36"/>
      <c r="AB7" s="3"/>
      <c r="AC7" s="37"/>
      <c r="AD7" s="3"/>
      <c r="AE7" s="37"/>
      <c r="AK7" s="3"/>
      <c r="AL7" s="3" t="s">
        <v>212</v>
      </c>
      <c r="AM7" s="3" t="s">
        <v>211</v>
      </c>
      <c r="AO7" s="12"/>
      <c r="AP7" s="12"/>
    </row>
    <row r="8" spans="1:42" x14ac:dyDescent="0.3">
      <c r="B8" s="26" t="s">
        <v>226</v>
      </c>
      <c r="C8" s="3">
        <v>170</v>
      </c>
      <c r="D8" s="3">
        <v>99</v>
      </c>
      <c r="E8" s="3">
        <v>176</v>
      </c>
      <c r="F8" s="3">
        <v>68</v>
      </c>
      <c r="G8" s="3" t="s">
        <v>16</v>
      </c>
      <c r="H8" s="3">
        <v>47</v>
      </c>
      <c r="I8" s="21">
        <v>121</v>
      </c>
      <c r="J8" s="3">
        <v>52</v>
      </c>
      <c r="K8" s="21">
        <v>71</v>
      </c>
      <c r="L8" s="152" t="s">
        <v>191</v>
      </c>
      <c r="M8" s="152">
        <v>131</v>
      </c>
      <c r="N8" s="152">
        <v>116</v>
      </c>
      <c r="O8" s="152">
        <v>119</v>
      </c>
      <c r="P8" s="152">
        <v>75</v>
      </c>
      <c r="Q8" s="152" t="s">
        <v>200</v>
      </c>
      <c r="R8" s="152">
        <v>138</v>
      </c>
      <c r="S8" s="152">
        <v>130</v>
      </c>
      <c r="T8" s="152">
        <v>143</v>
      </c>
      <c r="U8" s="153">
        <v>80</v>
      </c>
      <c r="V8" s="152" t="s">
        <v>191</v>
      </c>
      <c r="W8" s="152">
        <v>132</v>
      </c>
      <c r="X8" s="152">
        <v>95.1</v>
      </c>
      <c r="Y8" s="152">
        <v>202</v>
      </c>
      <c r="Z8" s="152">
        <v>69</v>
      </c>
      <c r="AA8" s="36" t="s">
        <v>16</v>
      </c>
      <c r="AB8" s="3">
        <v>135</v>
      </c>
      <c r="AC8" s="37">
        <v>101.8</v>
      </c>
      <c r="AD8" s="3">
        <v>192</v>
      </c>
      <c r="AE8" s="37">
        <v>63.7</v>
      </c>
      <c r="AF8" s="152" t="s">
        <v>207</v>
      </c>
      <c r="AG8" s="159">
        <v>164</v>
      </c>
      <c r="AH8" s="165">
        <v>108.5</v>
      </c>
      <c r="AI8" s="159">
        <v>160</v>
      </c>
      <c r="AJ8" s="166">
        <v>71.599999999999994</v>
      </c>
      <c r="AK8" s="152" t="s">
        <v>207</v>
      </c>
      <c r="AL8" s="152">
        <v>772</v>
      </c>
      <c r="AM8" s="162">
        <v>65</v>
      </c>
    </row>
    <row r="9" spans="1:42" x14ac:dyDescent="0.3">
      <c r="B9" s="164" t="s">
        <v>218</v>
      </c>
      <c r="C9" s="152">
        <v>190</v>
      </c>
      <c r="D9" s="152">
        <v>105</v>
      </c>
      <c r="E9" s="152">
        <v>185</v>
      </c>
      <c r="F9" s="152">
        <v>77</v>
      </c>
      <c r="G9" s="152" t="s">
        <v>181</v>
      </c>
      <c r="H9" s="152">
        <v>221</v>
      </c>
      <c r="I9" s="152">
        <v>108</v>
      </c>
      <c r="J9" s="152">
        <v>259</v>
      </c>
      <c r="K9" s="152">
        <v>78</v>
      </c>
      <c r="L9" s="152"/>
      <c r="M9" s="152"/>
      <c r="N9" s="152"/>
      <c r="O9" s="152"/>
      <c r="P9" s="152"/>
      <c r="Q9" s="152"/>
      <c r="R9" s="152"/>
      <c r="S9" s="152"/>
      <c r="T9" s="152"/>
      <c r="U9" s="153"/>
      <c r="V9" s="152"/>
      <c r="W9" s="152"/>
      <c r="X9" s="152"/>
      <c r="Y9" s="152"/>
      <c r="Z9" s="152"/>
      <c r="AA9" s="36" t="s">
        <v>17</v>
      </c>
      <c r="AB9" s="3">
        <v>77</v>
      </c>
      <c r="AC9" s="37">
        <v>94.3</v>
      </c>
      <c r="AD9" s="3">
        <v>137</v>
      </c>
      <c r="AE9" s="37">
        <v>71.2</v>
      </c>
      <c r="AF9" s="152"/>
      <c r="AG9" s="159"/>
      <c r="AH9" s="165"/>
      <c r="AI9" s="159"/>
      <c r="AJ9" s="166"/>
      <c r="AK9" s="152"/>
      <c r="AL9" s="152"/>
      <c r="AM9" s="162"/>
    </row>
    <row r="10" spans="1:42" x14ac:dyDescent="0.3">
      <c r="B10" s="164"/>
      <c r="C10" s="152"/>
      <c r="D10" s="152"/>
      <c r="E10" s="152"/>
      <c r="F10" s="152"/>
      <c r="G10" s="152"/>
      <c r="H10" s="152"/>
      <c r="I10" s="152"/>
      <c r="J10" s="152"/>
      <c r="K10" s="152"/>
      <c r="L10" s="152" t="s">
        <v>248</v>
      </c>
      <c r="M10" s="152">
        <v>350</v>
      </c>
      <c r="N10" s="152">
        <v>107</v>
      </c>
      <c r="O10" s="152">
        <v>394</v>
      </c>
      <c r="P10" s="152">
        <v>76</v>
      </c>
      <c r="Q10" s="152" t="s">
        <v>201</v>
      </c>
      <c r="R10" s="152">
        <v>136</v>
      </c>
      <c r="S10" s="152">
        <v>118</v>
      </c>
      <c r="T10" s="152">
        <v>169</v>
      </c>
      <c r="U10" s="153">
        <v>83</v>
      </c>
      <c r="V10" s="152" t="s">
        <v>192</v>
      </c>
      <c r="W10" s="152">
        <v>183</v>
      </c>
      <c r="X10" s="152">
        <v>95.4</v>
      </c>
      <c r="Y10" s="152">
        <v>247</v>
      </c>
      <c r="Z10" s="152">
        <v>73.400000000000006</v>
      </c>
      <c r="AA10" s="36" t="s">
        <v>18</v>
      </c>
      <c r="AB10" s="3">
        <v>85</v>
      </c>
      <c r="AC10" s="37">
        <v>84.5</v>
      </c>
      <c r="AD10" s="3">
        <v>158</v>
      </c>
      <c r="AE10" s="37">
        <v>71.099999999999994</v>
      </c>
      <c r="AF10" s="152"/>
      <c r="AG10" s="159"/>
      <c r="AH10" s="165"/>
      <c r="AI10" s="159"/>
      <c r="AJ10" s="166"/>
      <c r="AK10" s="152"/>
      <c r="AL10" s="152"/>
      <c r="AM10" s="162"/>
    </row>
    <row r="11" spans="1:42" x14ac:dyDescent="0.3">
      <c r="B11" s="164" t="s">
        <v>219</v>
      </c>
      <c r="C11" s="152">
        <v>253</v>
      </c>
      <c r="D11" s="152">
        <v>103</v>
      </c>
      <c r="E11" s="152">
        <v>289</v>
      </c>
      <c r="F11" s="152">
        <v>79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3"/>
      <c r="V11" s="152"/>
      <c r="W11" s="152"/>
      <c r="X11" s="152"/>
      <c r="Y11" s="152"/>
      <c r="Z11" s="152"/>
      <c r="AA11" s="36" t="s">
        <v>19</v>
      </c>
      <c r="AB11" s="3">
        <v>84</v>
      </c>
      <c r="AC11" s="37">
        <v>93.5</v>
      </c>
      <c r="AD11" s="3">
        <v>160</v>
      </c>
      <c r="AE11" s="37">
        <v>68.400000000000006</v>
      </c>
      <c r="AF11" s="152" t="s">
        <v>208</v>
      </c>
      <c r="AG11" s="159">
        <v>157</v>
      </c>
      <c r="AH11" s="165">
        <v>104.6</v>
      </c>
      <c r="AI11" s="159">
        <v>181</v>
      </c>
      <c r="AJ11" s="166">
        <v>75.599999999999994</v>
      </c>
      <c r="AK11" s="158" t="s">
        <v>208</v>
      </c>
      <c r="AL11" s="152">
        <v>692</v>
      </c>
      <c r="AM11" s="162">
        <v>66.3</v>
      </c>
    </row>
    <row r="12" spans="1:42" x14ac:dyDescent="0.3">
      <c r="B12" s="164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 t="s">
        <v>202</v>
      </c>
      <c r="R12" s="152">
        <v>179</v>
      </c>
      <c r="S12" s="152">
        <v>107</v>
      </c>
      <c r="T12" s="152">
        <v>256</v>
      </c>
      <c r="U12" s="153">
        <v>83</v>
      </c>
      <c r="V12" s="152"/>
      <c r="W12" s="152"/>
      <c r="X12" s="152"/>
      <c r="Y12" s="152"/>
      <c r="Z12" s="152"/>
      <c r="AA12" s="36" t="s">
        <v>20</v>
      </c>
      <c r="AB12" s="3">
        <v>69</v>
      </c>
      <c r="AC12" s="37">
        <v>88.8</v>
      </c>
      <c r="AD12" s="3">
        <v>167</v>
      </c>
      <c r="AE12" s="37">
        <v>60.2</v>
      </c>
      <c r="AF12" s="152"/>
      <c r="AG12" s="159"/>
      <c r="AH12" s="165"/>
      <c r="AI12" s="159"/>
      <c r="AJ12" s="166"/>
      <c r="AK12" s="158"/>
      <c r="AL12" s="152"/>
      <c r="AM12" s="162"/>
    </row>
    <row r="13" spans="1:42" x14ac:dyDescent="0.3">
      <c r="B13" s="164" t="s">
        <v>220</v>
      </c>
      <c r="C13" s="152">
        <v>297</v>
      </c>
      <c r="D13" s="152">
        <v>104</v>
      </c>
      <c r="E13" s="152">
        <v>318</v>
      </c>
      <c r="F13" s="152">
        <v>77</v>
      </c>
      <c r="G13" s="152" t="s">
        <v>182</v>
      </c>
      <c r="H13" s="152">
        <v>308</v>
      </c>
      <c r="I13" s="152">
        <v>92</v>
      </c>
      <c r="J13" s="152">
        <v>317</v>
      </c>
      <c r="K13" s="152">
        <v>73</v>
      </c>
      <c r="L13" s="152"/>
      <c r="M13" s="152"/>
      <c r="N13" s="152"/>
      <c r="O13" s="152"/>
      <c r="P13" s="152"/>
      <c r="Q13" s="152"/>
      <c r="R13" s="152"/>
      <c r="S13" s="152"/>
      <c r="T13" s="152"/>
      <c r="U13" s="153"/>
      <c r="V13" s="152" t="s">
        <v>182</v>
      </c>
      <c r="W13" s="152">
        <v>308</v>
      </c>
      <c r="X13" s="152">
        <v>92.6</v>
      </c>
      <c r="Y13" s="152">
        <v>358</v>
      </c>
      <c r="Z13" s="152">
        <v>73.099999999999994</v>
      </c>
      <c r="AA13" s="36" t="s">
        <v>21</v>
      </c>
      <c r="AB13" s="3">
        <v>67</v>
      </c>
      <c r="AC13" s="37">
        <v>78.900000000000006</v>
      </c>
      <c r="AD13" s="3">
        <v>168</v>
      </c>
      <c r="AE13" s="37">
        <v>59.3</v>
      </c>
      <c r="AF13" s="152"/>
      <c r="AG13" s="159"/>
      <c r="AH13" s="165"/>
      <c r="AI13" s="159"/>
      <c r="AJ13" s="166"/>
      <c r="AK13" s="158"/>
      <c r="AL13" s="152"/>
      <c r="AM13" s="162"/>
    </row>
    <row r="14" spans="1:42" x14ac:dyDescent="0.3">
      <c r="B14" s="164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 t="s">
        <v>203</v>
      </c>
      <c r="R14" s="152">
        <v>192</v>
      </c>
      <c r="S14" s="152">
        <v>109</v>
      </c>
      <c r="T14" s="152">
        <v>193</v>
      </c>
      <c r="U14" s="153">
        <v>81</v>
      </c>
      <c r="V14" s="152"/>
      <c r="W14" s="152"/>
      <c r="X14" s="152"/>
      <c r="Y14" s="152"/>
      <c r="Z14" s="152"/>
      <c r="AA14" s="36" t="s">
        <v>22</v>
      </c>
      <c r="AB14" s="3">
        <v>73</v>
      </c>
      <c r="AC14" s="37">
        <v>88.7</v>
      </c>
      <c r="AD14" s="3">
        <v>136</v>
      </c>
      <c r="AE14" s="37">
        <v>59.5</v>
      </c>
      <c r="AF14" s="158" t="s">
        <v>209</v>
      </c>
      <c r="AG14" s="159">
        <v>149</v>
      </c>
      <c r="AH14" s="167">
        <v>100.8</v>
      </c>
      <c r="AI14" s="159">
        <v>200</v>
      </c>
      <c r="AJ14" s="166">
        <v>77.099999999999994</v>
      </c>
      <c r="AK14" s="152" t="s">
        <v>209</v>
      </c>
      <c r="AL14" s="152">
        <v>749</v>
      </c>
      <c r="AM14" s="162">
        <v>62.5</v>
      </c>
    </row>
    <row r="15" spans="1:42" x14ac:dyDescent="0.3">
      <c r="B15" s="164" t="s">
        <v>221</v>
      </c>
      <c r="C15" s="152">
        <v>292</v>
      </c>
      <c r="D15" s="152">
        <v>100</v>
      </c>
      <c r="E15" s="152">
        <v>322</v>
      </c>
      <c r="F15" s="152">
        <v>77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3"/>
      <c r="V15" s="152"/>
      <c r="W15" s="152"/>
      <c r="X15" s="152"/>
      <c r="Y15" s="152"/>
      <c r="Z15" s="152"/>
      <c r="AA15" s="36" t="s">
        <v>23</v>
      </c>
      <c r="AB15" s="3">
        <v>75</v>
      </c>
      <c r="AC15" s="37">
        <v>75.3</v>
      </c>
      <c r="AD15" s="3">
        <v>160</v>
      </c>
      <c r="AE15" s="37">
        <v>63.7</v>
      </c>
      <c r="AF15" s="158"/>
      <c r="AG15" s="159"/>
      <c r="AH15" s="167"/>
      <c r="AI15" s="159"/>
      <c r="AJ15" s="166"/>
      <c r="AK15" s="152"/>
      <c r="AL15" s="152"/>
      <c r="AM15" s="162"/>
    </row>
    <row r="16" spans="1:42" x14ac:dyDescent="0.3">
      <c r="B16" s="164"/>
      <c r="C16" s="152"/>
      <c r="D16" s="152"/>
      <c r="E16" s="152"/>
      <c r="F16" s="152"/>
      <c r="G16" s="152"/>
      <c r="H16" s="152"/>
      <c r="I16" s="152"/>
      <c r="J16" s="152"/>
      <c r="K16" s="152"/>
      <c r="L16" s="152" t="s">
        <v>249</v>
      </c>
      <c r="M16" s="152">
        <v>151</v>
      </c>
      <c r="N16" s="152">
        <v>97</v>
      </c>
      <c r="O16" s="152">
        <v>167</v>
      </c>
      <c r="P16" s="152">
        <v>71</v>
      </c>
      <c r="Q16" s="152" t="s">
        <v>204</v>
      </c>
      <c r="R16" s="152">
        <v>217</v>
      </c>
      <c r="S16" s="152">
        <v>102</v>
      </c>
      <c r="T16" s="152">
        <v>164</v>
      </c>
      <c r="U16" s="153">
        <v>77</v>
      </c>
      <c r="V16" s="152"/>
      <c r="W16" s="152"/>
      <c r="X16" s="152"/>
      <c r="Y16" s="152"/>
      <c r="Z16" s="152"/>
      <c r="AA16" s="36" t="s">
        <v>24</v>
      </c>
      <c r="AB16" s="3">
        <v>85</v>
      </c>
      <c r="AC16" s="37">
        <v>80.900000000000006</v>
      </c>
      <c r="AD16" s="3">
        <v>187</v>
      </c>
      <c r="AE16" s="37">
        <v>61.2</v>
      </c>
      <c r="AF16" s="158"/>
      <c r="AG16" s="159"/>
      <c r="AH16" s="167"/>
      <c r="AI16" s="159"/>
      <c r="AJ16" s="166"/>
      <c r="AK16" s="152"/>
      <c r="AL16" s="152"/>
      <c r="AM16" s="162"/>
    </row>
    <row r="17" spans="1:43" x14ac:dyDescent="0.3">
      <c r="B17" s="164" t="s">
        <v>210</v>
      </c>
      <c r="C17" s="152">
        <v>262</v>
      </c>
      <c r="D17" s="152">
        <v>95</v>
      </c>
      <c r="E17" s="152">
        <v>262</v>
      </c>
      <c r="F17" s="152">
        <v>74</v>
      </c>
      <c r="G17" s="152" t="s">
        <v>183</v>
      </c>
      <c r="H17" s="152">
        <v>204</v>
      </c>
      <c r="I17" s="152">
        <v>76</v>
      </c>
      <c r="J17" s="152">
        <v>247</v>
      </c>
      <c r="K17" s="152">
        <v>66</v>
      </c>
      <c r="L17" s="152"/>
      <c r="M17" s="152"/>
      <c r="N17" s="152"/>
      <c r="O17" s="152"/>
      <c r="P17" s="152"/>
      <c r="Q17" s="152"/>
      <c r="R17" s="152"/>
      <c r="S17" s="152"/>
      <c r="T17" s="152"/>
      <c r="U17" s="153"/>
      <c r="V17" s="152" t="s">
        <v>193</v>
      </c>
      <c r="W17" s="152">
        <v>169</v>
      </c>
      <c r="X17" s="152">
        <v>83.8</v>
      </c>
      <c r="Y17" s="152">
        <v>198</v>
      </c>
      <c r="Z17" s="152">
        <v>69.900000000000006</v>
      </c>
      <c r="AA17" s="36" t="s">
        <v>25</v>
      </c>
      <c r="AB17" s="3">
        <v>83</v>
      </c>
      <c r="AC17" s="37">
        <v>78.400000000000006</v>
      </c>
      <c r="AD17" s="3">
        <v>194</v>
      </c>
      <c r="AE17" s="37">
        <v>62.4</v>
      </c>
      <c r="AK17" s="152" t="s">
        <v>210</v>
      </c>
      <c r="AL17" s="152">
        <v>300</v>
      </c>
      <c r="AM17" s="162">
        <v>57.2</v>
      </c>
    </row>
    <row r="18" spans="1:43" x14ac:dyDescent="0.3">
      <c r="B18" s="164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3"/>
      <c r="R18" s="3"/>
      <c r="S18" s="3"/>
      <c r="T18" s="3"/>
      <c r="U18" s="34"/>
      <c r="V18" s="152"/>
      <c r="W18" s="152"/>
      <c r="X18" s="152"/>
      <c r="Y18" s="152"/>
      <c r="Z18" s="152"/>
      <c r="AA18" s="36" t="s">
        <v>26</v>
      </c>
      <c r="AB18" s="3">
        <v>74</v>
      </c>
      <c r="AC18" s="37">
        <v>74.599999999999994</v>
      </c>
      <c r="AD18" s="3">
        <v>147</v>
      </c>
      <c r="AE18" s="37">
        <v>55.3</v>
      </c>
      <c r="AK18" s="168"/>
      <c r="AL18" s="168"/>
      <c r="AM18" s="169"/>
    </row>
    <row r="19" spans="1:43" s="14" customFormat="1" x14ac:dyDescent="0.3">
      <c r="A19" s="23" t="s">
        <v>34</v>
      </c>
      <c r="B19" s="16"/>
      <c r="C19" s="16">
        <v>1464</v>
      </c>
      <c r="D19" s="16">
        <v>101</v>
      </c>
      <c r="E19" s="16">
        <v>1552</v>
      </c>
      <c r="F19" s="16">
        <v>76</v>
      </c>
      <c r="G19" s="16"/>
      <c r="H19" s="16">
        <v>780</v>
      </c>
      <c r="I19" s="27">
        <v>98</v>
      </c>
      <c r="J19" s="16">
        <v>875</v>
      </c>
      <c r="K19" s="27">
        <v>73</v>
      </c>
      <c r="L19" s="16"/>
      <c r="M19" s="27">
        <v>632</v>
      </c>
      <c r="N19" s="16">
        <v>106</v>
      </c>
      <c r="O19" s="27">
        <v>680</v>
      </c>
      <c r="P19" s="16">
        <v>75</v>
      </c>
      <c r="Q19" s="16"/>
      <c r="R19" s="16">
        <v>862</v>
      </c>
      <c r="S19" s="16">
        <v>112</v>
      </c>
      <c r="T19" s="16">
        <v>925</v>
      </c>
      <c r="U19" s="51">
        <v>81</v>
      </c>
      <c r="V19" s="16"/>
      <c r="W19" s="16">
        <v>792</v>
      </c>
      <c r="X19" s="16">
        <v>91.8</v>
      </c>
      <c r="Y19" s="16">
        <v>1005</v>
      </c>
      <c r="Z19" s="16">
        <v>71.7</v>
      </c>
      <c r="AA19" s="16"/>
      <c r="AB19" s="16">
        <f>SUM(AB8:AB18)</f>
        <v>907</v>
      </c>
      <c r="AC19" s="28">
        <f>(AB8*AC8+AB9*AC9+AB10*AC10+AB11*AC11+AB12*AC12+AB13*AC13+AB14*AC14+AB15*AC15+AB16*AC16+AB17*AC17+AB18*AC18)/SUM(AB8:AB18)</f>
        <v>86.52789415656008</v>
      </c>
      <c r="AD19" s="16">
        <f>SUM(AD8:AD18)</f>
        <v>1806</v>
      </c>
      <c r="AE19" s="28">
        <f>(AD8*AE8+AD9*AE9+AD10*AE10+AD11*AE11+AD12*AE12+AD13*AE13+AD14*AE14+AD15*AE15+AD16*AE16+AD17*AE17+AD18*AE18)/SUM(AD8:AD18)</f>
        <v>63.201273532668893</v>
      </c>
      <c r="AF19" s="16"/>
      <c r="AG19" s="16"/>
      <c r="AH19" s="28">
        <v>104.4</v>
      </c>
      <c r="AI19" s="16"/>
      <c r="AJ19" s="16">
        <v>75.099999999999994</v>
      </c>
      <c r="AK19" s="16"/>
      <c r="AL19" s="16">
        <v>1044</v>
      </c>
      <c r="AM19" s="28">
        <v>74.7</v>
      </c>
      <c r="AN19" s="16">
        <v>1469</v>
      </c>
      <c r="AO19" s="28">
        <v>55.8</v>
      </c>
      <c r="AP19" s="16" t="s">
        <v>213</v>
      </c>
      <c r="AQ19" s="28">
        <v>63.6</v>
      </c>
    </row>
    <row r="20" spans="1:43" x14ac:dyDescent="0.3">
      <c r="A20" s="1"/>
      <c r="I20" s="22"/>
      <c r="K20" s="22"/>
      <c r="M20" s="22"/>
      <c r="O20" s="22"/>
      <c r="AC20" s="5"/>
      <c r="AE20" s="5"/>
      <c r="AH20" s="5"/>
      <c r="AM20" s="5"/>
      <c r="AO20" s="5"/>
      <c r="AQ20" s="5"/>
    </row>
    <row r="21" spans="1:43" x14ac:dyDescent="0.3">
      <c r="A21" s="1" t="s">
        <v>32</v>
      </c>
      <c r="B21" s="152" t="s">
        <v>1</v>
      </c>
      <c r="C21" s="152"/>
      <c r="D21" s="152"/>
      <c r="E21" s="152"/>
      <c r="F21" s="152"/>
      <c r="G21" s="152" t="s">
        <v>2</v>
      </c>
      <c r="H21" s="152"/>
      <c r="I21" s="152"/>
      <c r="J21" s="152"/>
      <c r="K21" s="152"/>
      <c r="L21" s="152" t="s">
        <v>3</v>
      </c>
      <c r="M21" s="152"/>
      <c r="N21" s="152"/>
      <c r="O21" s="152"/>
      <c r="P21" s="152"/>
      <c r="Q21" s="152" t="s">
        <v>4</v>
      </c>
      <c r="R21" s="152"/>
      <c r="S21" s="152"/>
      <c r="T21" s="152"/>
      <c r="U21" s="152"/>
      <c r="V21" s="152" t="s">
        <v>5</v>
      </c>
      <c r="W21" s="152"/>
      <c r="X21" s="152"/>
      <c r="Y21" s="152"/>
      <c r="Z21" s="152"/>
      <c r="AA21" s="152" t="s">
        <v>6</v>
      </c>
      <c r="AB21" s="152"/>
      <c r="AC21" s="152"/>
      <c r="AD21" s="152"/>
      <c r="AE21" s="152"/>
      <c r="AF21" s="152" t="s">
        <v>7</v>
      </c>
      <c r="AG21" s="152"/>
      <c r="AH21" s="152"/>
      <c r="AI21" s="152"/>
      <c r="AJ21" s="152"/>
      <c r="AK21" s="152" t="s">
        <v>8</v>
      </c>
      <c r="AL21" s="152"/>
      <c r="AM21" s="152"/>
      <c r="AN21" s="152"/>
      <c r="AO21" s="152"/>
      <c r="AP21" s="12"/>
      <c r="AQ21" s="8"/>
    </row>
    <row r="22" spans="1:43" x14ac:dyDescent="0.3">
      <c r="B22" s="3" t="s">
        <v>37</v>
      </c>
      <c r="C22" s="3" t="s">
        <v>11</v>
      </c>
      <c r="D22" s="3" t="s">
        <v>27</v>
      </c>
      <c r="E22" s="3" t="s">
        <v>11</v>
      </c>
      <c r="F22" s="3" t="s">
        <v>28</v>
      </c>
      <c r="G22" s="3" t="s">
        <v>37</v>
      </c>
      <c r="H22" s="3" t="s">
        <v>11</v>
      </c>
      <c r="I22" s="3" t="s">
        <v>27</v>
      </c>
      <c r="J22" s="3" t="s">
        <v>11</v>
      </c>
      <c r="K22" s="3" t="s">
        <v>28</v>
      </c>
      <c r="L22" s="3" t="s">
        <v>37</v>
      </c>
      <c r="M22" s="3" t="s">
        <v>11</v>
      </c>
      <c r="N22" s="3" t="s">
        <v>27</v>
      </c>
      <c r="O22" s="3" t="s">
        <v>11</v>
      </c>
      <c r="P22" s="3" t="s">
        <v>28</v>
      </c>
      <c r="Q22" s="3" t="s">
        <v>37</v>
      </c>
      <c r="R22" s="3" t="s">
        <v>11</v>
      </c>
      <c r="S22" s="3" t="s">
        <v>27</v>
      </c>
      <c r="T22" s="3" t="s">
        <v>11</v>
      </c>
      <c r="U22" s="3" t="s">
        <v>28</v>
      </c>
      <c r="V22" s="3" t="s">
        <v>37</v>
      </c>
      <c r="W22" s="3" t="s">
        <v>11</v>
      </c>
      <c r="X22" s="3" t="s">
        <v>27</v>
      </c>
      <c r="Y22" s="3" t="s">
        <v>11</v>
      </c>
      <c r="Z22" s="3" t="s">
        <v>28</v>
      </c>
      <c r="AA22" s="3" t="s">
        <v>37</v>
      </c>
      <c r="AB22" s="3" t="s">
        <v>11</v>
      </c>
      <c r="AC22" s="3" t="s">
        <v>27</v>
      </c>
      <c r="AD22" s="3" t="s">
        <v>11</v>
      </c>
      <c r="AE22" s="3" t="s">
        <v>28</v>
      </c>
      <c r="AF22" s="3" t="s">
        <v>37</v>
      </c>
      <c r="AG22" s="3" t="s">
        <v>11</v>
      </c>
      <c r="AH22" s="3" t="s">
        <v>27</v>
      </c>
      <c r="AI22" s="3" t="s">
        <v>11</v>
      </c>
      <c r="AJ22" s="3" t="s">
        <v>28</v>
      </c>
      <c r="AK22" s="3" t="s">
        <v>37</v>
      </c>
      <c r="AL22" s="3" t="s">
        <v>11</v>
      </c>
      <c r="AM22" s="3" t="s">
        <v>27</v>
      </c>
      <c r="AN22" s="3" t="s">
        <v>11</v>
      </c>
      <c r="AO22" s="3" t="s">
        <v>28</v>
      </c>
    </row>
    <row r="23" spans="1:43" x14ac:dyDescent="0.3">
      <c r="B23" s="25" t="s">
        <v>222</v>
      </c>
      <c r="C23" s="3">
        <v>66</v>
      </c>
      <c r="D23" s="3">
        <v>14</v>
      </c>
      <c r="E23" s="3">
        <v>64</v>
      </c>
      <c r="F23" s="3">
        <v>14</v>
      </c>
      <c r="G23" s="102" t="s">
        <v>311</v>
      </c>
      <c r="H23" s="103">
        <v>239</v>
      </c>
      <c r="I23" s="103">
        <v>16.5</v>
      </c>
      <c r="J23" s="103">
        <v>228</v>
      </c>
      <c r="K23" s="103">
        <v>16.7</v>
      </c>
      <c r="AA23" s="36" t="s">
        <v>12</v>
      </c>
      <c r="AB23" s="3">
        <v>277</v>
      </c>
      <c r="AC23" s="37">
        <v>13.9</v>
      </c>
      <c r="AD23" s="3">
        <v>302</v>
      </c>
      <c r="AE23" s="37">
        <v>14</v>
      </c>
      <c r="AK23" s="3"/>
      <c r="AL23" s="3" t="s">
        <v>212</v>
      </c>
      <c r="AM23" s="3" t="s">
        <v>211</v>
      </c>
      <c r="AN23" s="3" t="s">
        <v>217</v>
      </c>
    </row>
    <row r="24" spans="1:43" x14ac:dyDescent="0.3">
      <c r="B24" s="26" t="s">
        <v>223</v>
      </c>
      <c r="C24" s="3">
        <v>150</v>
      </c>
      <c r="D24" s="3">
        <v>14</v>
      </c>
      <c r="E24" s="3">
        <v>141</v>
      </c>
      <c r="F24" s="3">
        <v>14</v>
      </c>
      <c r="G24" s="104" t="s">
        <v>312</v>
      </c>
      <c r="H24" s="105">
        <v>184</v>
      </c>
      <c r="I24" s="105">
        <v>16.399999999999999</v>
      </c>
      <c r="J24" s="105">
        <v>164</v>
      </c>
      <c r="K24" s="105">
        <v>15.8</v>
      </c>
      <c r="Q24" s="3"/>
      <c r="R24" s="85" t="s">
        <v>304</v>
      </c>
      <c r="S24" s="85"/>
      <c r="T24" s="84"/>
      <c r="U24" s="84"/>
      <c r="V24" s="31" t="s">
        <v>196</v>
      </c>
      <c r="W24" s="3">
        <v>490</v>
      </c>
      <c r="X24" s="3">
        <v>18</v>
      </c>
      <c r="Y24" s="3">
        <v>559</v>
      </c>
      <c r="Z24" s="34">
        <v>17</v>
      </c>
      <c r="AA24" s="36" t="s">
        <v>13</v>
      </c>
      <c r="AB24" s="3">
        <v>168</v>
      </c>
      <c r="AC24" s="37">
        <v>14.6</v>
      </c>
      <c r="AD24" s="3">
        <v>179</v>
      </c>
      <c r="AE24" s="37">
        <v>13.8</v>
      </c>
      <c r="AK24" s="39" t="s">
        <v>214</v>
      </c>
      <c r="AL24" s="3">
        <v>1503</v>
      </c>
      <c r="AM24" s="37"/>
      <c r="AN24" s="162"/>
      <c r="AO24" s="5"/>
    </row>
    <row r="25" spans="1:43" x14ac:dyDescent="0.3">
      <c r="B25" s="26" t="s">
        <v>224</v>
      </c>
      <c r="C25" s="3">
        <v>134</v>
      </c>
      <c r="D25" s="3">
        <v>15</v>
      </c>
      <c r="E25" s="3">
        <v>135</v>
      </c>
      <c r="F25" s="3">
        <v>15</v>
      </c>
      <c r="Q25" s="85" t="s">
        <v>302</v>
      </c>
      <c r="R25" s="3">
        <v>636</v>
      </c>
      <c r="S25" s="3">
        <v>15.9</v>
      </c>
      <c r="V25" s="32" t="s">
        <v>198</v>
      </c>
      <c r="W25" s="33">
        <v>476</v>
      </c>
      <c r="X25" s="33">
        <v>17</v>
      </c>
      <c r="Y25" s="33">
        <v>574</v>
      </c>
      <c r="Z25" s="54">
        <v>16</v>
      </c>
      <c r="AA25" s="36" t="s">
        <v>14</v>
      </c>
      <c r="AB25" s="3">
        <v>93</v>
      </c>
      <c r="AC25" s="37">
        <v>14.6</v>
      </c>
      <c r="AD25" s="3">
        <v>89</v>
      </c>
      <c r="AE25" s="37">
        <v>13.6</v>
      </c>
      <c r="AK25" s="40" t="s">
        <v>215</v>
      </c>
      <c r="AL25" s="3">
        <v>1620</v>
      </c>
      <c r="AM25" s="37"/>
      <c r="AN25" s="162"/>
      <c r="AO25" s="5"/>
    </row>
    <row r="26" spans="1:43" x14ac:dyDescent="0.3">
      <c r="B26" s="26" t="s">
        <v>225</v>
      </c>
      <c r="C26" s="3">
        <v>117</v>
      </c>
      <c r="D26" s="3">
        <v>16</v>
      </c>
      <c r="E26" s="3">
        <v>123</v>
      </c>
      <c r="F26" s="3">
        <v>15</v>
      </c>
      <c r="Q26" s="85" t="s">
        <v>303</v>
      </c>
      <c r="R26" s="3">
        <v>687</v>
      </c>
      <c r="S26" s="3">
        <v>16.3</v>
      </c>
      <c r="V26" s="32" t="s">
        <v>197</v>
      </c>
      <c r="W26" s="3">
        <v>423</v>
      </c>
      <c r="X26" s="3">
        <v>18</v>
      </c>
      <c r="Y26" s="3">
        <v>577</v>
      </c>
      <c r="Z26" s="34">
        <v>16</v>
      </c>
      <c r="AA26" s="36" t="s">
        <v>15</v>
      </c>
      <c r="AB26" s="3">
        <v>80</v>
      </c>
      <c r="AC26" s="37">
        <v>15.1</v>
      </c>
      <c r="AD26" s="3">
        <v>117</v>
      </c>
      <c r="AE26" s="37">
        <v>14.5</v>
      </c>
      <c r="AK26" s="3" t="s">
        <v>216</v>
      </c>
      <c r="AL26" s="3">
        <v>1500</v>
      </c>
      <c r="AM26" s="37"/>
      <c r="AN26" s="162"/>
      <c r="AO26" s="12"/>
      <c r="AP26" s="8"/>
    </row>
    <row r="27" spans="1:43" x14ac:dyDescent="0.3">
      <c r="B27" s="26"/>
      <c r="C27" s="3"/>
      <c r="D27" s="3"/>
      <c r="E27" s="3"/>
      <c r="F27" s="3"/>
      <c r="V27" s="15"/>
      <c r="AA27" s="4"/>
      <c r="AC27" s="5"/>
      <c r="AE27" s="5"/>
      <c r="AK27" s="3"/>
      <c r="AL27" s="3" t="s">
        <v>212</v>
      </c>
      <c r="AM27" s="3" t="s">
        <v>211</v>
      </c>
    </row>
    <row r="28" spans="1:43" x14ac:dyDescent="0.3">
      <c r="B28" s="26" t="s">
        <v>226</v>
      </c>
      <c r="C28" s="3">
        <v>170</v>
      </c>
      <c r="D28" s="3">
        <v>16</v>
      </c>
      <c r="E28" s="3">
        <v>176</v>
      </c>
      <c r="F28" s="3">
        <v>15</v>
      </c>
      <c r="G28" s="3" t="s">
        <v>16</v>
      </c>
      <c r="H28" s="21">
        <v>47</v>
      </c>
      <c r="I28" s="3">
        <v>19</v>
      </c>
      <c r="J28" s="3">
        <v>52</v>
      </c>
      <c r="K28" s="21">
        <v>17.7</v>
      </c>
      <c r="L28" s="152" t="s">
        <v>191</v>
      </c>
      <c r="M28" s="152">
        <v>131</v>
      </c>
      <c r="N28" s="152">
        <v>18.100000000000001</v>
      </c>
      <c r="O28" s="152">
        <v>119</v>
      </c>
      <c r="P28" s="152">
        <v>16.5</v>
      </c>
      <c r="Q28" s="152" t="s">
        <v>200</v>
      </c>
      <c r="R28" s="152">
        <v>138</v>
      </c>
      <c r="S28" s="152">
        <v>17</v>
      </c>
      <c r="T28" s="152">
        <v>143</v>
      </c>
      <c r="U28" s="152">
        <v>17</v>
      </c>
      <c r="V28" s="152" t="s">
        <v>191</v>
      </c>
      <c r="W28" s="152">
        <v>132</v>
      </c>
      <c r="X28" s="152">
        <v>17.8</v>
      </c>
      <c r="Y28" s="152">
        <v>202</v>
      </c>
      <c r="Z28" s="152">
        <v>15.7</v>
      </c>
      <c r="AA28" s="36" t="s">
        <v>16</v>
      </c>
      <c r="AB28" s="3">
        <v>135</v>
      </c>
      <c r="AC28" s="37">
        <v>17.600000000000001</v>
      </c>
      <c r="AD28" s="3">
        <v>192</v>
      </c>
      <c r="AE28" s="37">
        <v>15.9</v>
      </c>
      <c r="AF28" s="152" t="s">
        <v>207</v>
      </c>
      <c r="AG28" s="159">
        <v>164</v>
      </c>
      <c r="AH28" s="165">
        <v>16.7</v>
      </c>
      <c r="AI28" s="159">
        <v>160</v>
      </c>
      <c r="AJ28" s="167">
        <v>15.9</v>
      </c>
      <c r="AK28" s="152" t="s">
        <v>207</v>
      </c>
      <c r="AL28" s="152">
        <v>772</v>
      </c>
      <c r="AM28" s="162">
        <v>14.3</v>
      </c>
    </row>
    <row r="29" spans="1:43" x14ac:dyDescent="0.3">
      <c r="B29" s="164" t="s">
        <v>218</v>
      </c>
      <c r="C29" s="152">
        <v>190</v>
      </c>
      <c r="D29" s="152">
        <v>16</v>
      </c>
      <c r="E29" s="152">
        <v>185</v>
      </c>
      <c r="F29" s="152">
        <v>15</v>
      </c>
      <c r="G29" s="152" t="s">
        <v>181</v>
      </c>
      <c r="H29" s="152">
        <v>221</v>
      </c>
      <c r="I29" s="152">
        <v>18.600000000000001</v>
      </c>
      <c r="J29" s="152">
        <v>259</v>
      </c>
      <c r="K29" s="152">
        <v>17.7</v>
      </c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36" t="s">
        <v>17</v>
      </c>
      <c r="AB29" s="3">
        <v>77</v>
      </c>
      <c r="AC29" s="37">
        <v>16.600000000000001</v>
      </c>
      <c r="AD29" s="3">
        <v>137</v>
      </c>
      <c r="AE29" s="37">
        <v>15.8</v>
      </c>
      <c r="AF29" s="152"/>
      <c r="AG29" s="159"/>
      <c r="AH29" s="165"/>
      <c r="AI29" s="159"/>
      <c r="AJ29" s="167"/>
      <c r="AK29" s="152"/>
      <c r="AL29" s="152"/>
      <c r="AM29" s="162"/>
    </row>
    <row r="30" spans="1:43" x14ac:dyDescent="0.3">
      <c r="B30" s="164"/>
      <c r="C30" s="152"/>
      <c r="D30" s="152"/>
      <c r="E30" s="152"/>
      <c r="F30" s="152"/>
      <c r="G30" s="152"/>
      <c r="H30" s="152"/>
      <c r="I30" s="152"/>
      <c r="J30" s="152"/>
      <c r="K30" s="152"/>
      <c r="L30" s="152" t="s">
        <v>248</v>
      </c>
      <c r="M30" s="152">
        <v>350</v>
      </c>
      <c r="N30" s="152">
        <v>18.399999999999999</v>
      </c>
      <c r="O30" s="152">
        <v>394</v>
      </c>
      <c r="P30" s="152">
        <v>17.7</v>
      </c>
      <c r="Q30" s="152" t="s">
        <v>201</v>
      </c>
      <c r="R30" s="152">
        <v>136</v>
      </c>
      <c r="S30" s="152">
        <v>18</v>
      </c>
      <c r="T30" s="152">
        <v>169</v>
      </c>
      <c r="U30" s="152">
        <v>17</v>
      </c>
      <c r="V30" s="152" t="s">
        <v>192</v>
      </c>
      <c r="W30" s="152">
        <v>183</v>
      </c>
      <c r="X30" s="152">
        <v>16.8</v>
      </c>
      <c r="Y30" s="152">
        <v>247</v>
      </c>
      <c r="Z30" s="152">
        <v>16.8</v>
      </c>
      <c r="AA30" s="36" t="s">
        <v>18</v>
      </c>
      <c r="AB30" s="3">
        <v>85</v>
      </c>
      <c r="AC30" s="37">
        <v>16.2</v>
      </c>
      <c r="AD30" s="3">
        <v>158</v>
      </c>
      <c r="AE30" s="37">
        <v>16.5</v>
      </c>
      <c r="AF30" s="152"/>
      <c r="AG30" s="159"/>
      <c r="AH30" s="165"/>
      <c r="AI30" s="159"/>
      <c r="AJ30" s="167"/>
      <c r="AK30" s="152"/>
      <c r="AL30" s="152"/>
      <c r="AM30" s="162"/>
    </row>
    <row r="31" spans="1:43" x14ac:dyDescent="0.3">
      <c r="B31" s="164" t="s">
        <v>219</v>
      </c>
      <c r="C31" s="152">
        <v>253</v>
      </c>
      <c r="D31" s="152">
        <v>16</v>
      </c>
      <c r="E31" s="152">
        <v>289</v>
      </c>
      <c r="F31" s="152">
        <v>16</v>
      </c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36" t="s">
        <v>19</v>
      </c>
      <c r="AB31" s="3">
        <v>84</v>
      </c>
      <c r="AC31" s="37">
        <v>16.8</v>
      </c>
      <c r="AD31" s="3">
        <v>160</v>
      </c>
      <c r="AE31" s="37">
        <v>16</v>
      </c>
      <c r="AF31" s="152" t="s">
        <v>208</v>
      </c>
      <c r="AG31" s="159">
        <v>157</v>
      </c>
      <c r="AH31" s="165">
        <v>17.7</v>
      </c>
      <c r="AI31" s="159">
        <v>181</v>
      </c>
      <c r="AJ31" s="167">
        <v>16.399999999999999</v>
      </c>
      <c r="AK31" s="158" t="s">
        <v>208</v>
      </c>
      <c r="AL31" s="152">
        <v>692</v>
      </c>
      <c r="AM31" s="162">
        <v>14.9</v>
      </c>
    </row>
    <row r="32" spans="1:43" x14ac:dyDescent="0.3">
      <c r="B32" s="164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 t="s">
        <v>202</v>
      </c>
      <c r="R32" s="152">
        <v>179</v>
      </c>
      <c r="S32" s="152">
        <v>17</v>
      </c>
      <c r="T32" s="152">
        <v>256</v>
      </c>
      <c r="U32" s="152">
        <v>18</v>
      </c>
      <c r="V32" s="152"/>
      <c r="W32" s="152"/>
      <c r="X32" s="152"/>
      <c r="Y32" s="152"/>
      <c r="Z32" s="152"/>
      <c r="AA32" s="36" t="s">
        <v>20</v>
      </c>
      <c r="AB32" s="3">
        <v>69</v>
      </c>
      <c r="AC32" s="37">
        <v>17</v>
      </c>
      <c r="AD32" s="3">
        <v>167</v>
      </c>
      <c r="AE32" s="37">
        <v>16</v>
      </c>
      <c r="AF32" s="152"/>
      <c r="AG32" s="159"/>
      <c r="AH32" s="165"/>
      <c r="AI32" s="159"/>
      <c r="AJ32" s="167"/>
      <c r="AK32" s="158"/>
      <c r="AL32" s="152"/>
      <c r="AM32" s="162"/>
    </row>
    <row r="33" spans="1:43" x14ac:dyDescent="0.3">
      <c r="B33" s="164" t="s">
        <v>220</v>
      </c>
      <c r="C33" s="152">
        <v>297</v>
      </c>
      <c r="D33" s="152">
        <v>16</v>
      </c>
      <c r="E33" s="152">
        <v>318</v>
      </c>
      <c r="F33" s="152">
        <v>16</v>
      </c>
      <c r="G33" s="152" t="s">
        <v>182</v>
      </c>
      <c r="H33" s="152">
        <v>308</v>
      </c>
      <c r="I33" s="152">
        <v>17.7</v>
      </c>
      <c r="J33" s="152">
        <v>317</v>
      </c>
      <c r="K33" s="152">
        <v>17.3</v>
      </c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 t="s">
        <v>182</v>
      </c>
      <c r="W33" s="152">
        <v>308</v>
      </c>
      <c r="X33" s="152">
        <v>17.100000000000001</v>
      </c>
      <c r="Y33" s="152">
        <v>358</v>
      </c>
      <c r="Z33" s="152">
        <v>17.399999999999999</v>
      </c>
      <c r="AA33" s="36" t="s">
        <v>21</v>
      </c>
      <c r="AB33" s="3">
        <v>67</v>
      </c>
      <c r="AC33" s="37">
        <v>15.1</v>
      </c>
      <c r="AD33" s="3">
        <v>168</v>
      </c>
      <c r="AE33" s="37">
        <v>16.2</v>
      </c>
      <c r="AF33" s="152"/>
      <c r="AG33" s="159"/>
      <c r="AH33" s="165"/>
      <c r="AI33" s="159"/>
      <c r="AJ33" s="167"/>
      <c r="AK33" s="158"/>
      <c r="AL33" s="152"/>
      <c r="AM33" s="162"/>
    </row>
    <row r="34" spans="1:43" x14ac:dyDescent="0.3">
      <c r="B34" s="164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 t="s">
        <v>203</v>
      </c>
      <c r="R34" s="152">
        <v>192</v>
      </c>
      <c r="S34" s="152">
        <v>18</v>
      </c>
      <c r="T34" s="152">
        <v>193</v>
      </c>
      <c r="U34" s="152">
        <v>18</v>
      </c>
      <c r="V34" s="152"/>
      <c r="W34" s="152"/>
      <c r="X34" s="152"/>
      <c r="Y34" s="152"/>
      <c r="Z34" s="152"/>
      <c r="AA34" s="36" t="s">
        <v>22</v>
      </c>
      <c r="AB34" s="3">
        <v>73</v>
      </c>
      <c r="AC34" s="37">
        <v>16.8</v>
      </c>
      <c r="AD34" s="3">
        <v>136</v>
      </c>
      <c r="AE34" s="37">
        <v>16</v>
      </c>
      <c r="AF34" s="158" t="s">
        <v>209</v>
      </c>
      <c r="AG34" s="159">
        <v>149</v>
      </c>
      <c r="AH34" s="167">
        <v>17.8</v>
      </c>
      <c r="AI34" s="159">
        <v>200</v>
      </c>
      <c r="AJ34" s="167">
        <v>18.100000000000001</v>
      </c>
      <c r="AK34" s="152" t="s">
        <v>209</v>
      </c>
      <c r="AL34" s="152">
        <v>749</v>
      </c>
      <c r="AM34" s="162">
        <v>14.9</v>
      </c>
    </row>
    <row r="35" spans="1:43" x14ac:dyDescent="0.3">
      <c r="B35" s="164" t="s">
        <v>221</v>
      </c>
      <c r="C35" s="152">
        <v>292</v>
      </c>
      <c r="D35" s="152">
        <v>16</v>
      </c>
      <c r="E35" s="152">
        <v>322</v>
      </c>
      <c r="F35" s="152">
        <v>16</v>
      </c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36" t="s">
        <v>23</v>
      </c>
      <c r="AB35" s="3">
        <v>75</v>
      </c>
      <c r="AC35" s="37">
        <v>15.6</v>
      </c>
      <c r="AD35" s="3">
        <v>160</v>
      </c>
      <c r="AE35" s="37">
        <v>16.600000000000001</v>
      </c>
      <c r="AF35" s="158"/>
      <c r="AG35" s="159"/>
      <c r="AH35" s="167"/>
      <c r="AI35" s="159"/>
      <c r="AJ35" s="167"/>
      <c r="AK35" s="152"/>
      <c r="AL35" s="152"/>
      <c r="AM35" s="162"/>
    </row>
    <row r="36" spans="1:43" x14ac:dyDescent="0.3">
      <c r="B36" s="164"/>
      <c r="C36" s="152"/>
      <c r="D36" s="152"/>
      <c r="E36" s="152"/>
      <c r="F36" s="152"/>
      <c r="G36" s="152"/>
      <c r="H36" s="152"/>
      <c r="I36" s="152"/>
      <c r="J36" s="152"/>
      <c r="K36" s="152"/>
      <c r="L36" s="152" t="s">
        <v>249</v>
      </c>
      <c r="M36" s="152">
        <v>151</v>
      </c>
      <c r="N36" s="152">
        <v>19.3</v>
      </c>
      <c r="O36" s="152">
        <v>167</v>
      </c>
      <c r="P36" s="152">
        <v>18.399999999999999</v>
      </c>
      <c r="Q36" s="152" t="s">
        <v>204</v>
      </c>
      <c r="R36" s="152">
        <v>217</v>
      </c>
      <c r="S36" s="152">
        <v>18</v>
      </c>
      <c r="T36" s="152">
        <v>164</v>
      </c>
      <c r="U36" s="152">
        <v>18</v>
      </c>
      <c r="V36" s="152"/>
      <c r="W36" s="152"/>
      <c r="X36" s="152"/>
      <c r="Y36" s="152"/>
      <c r="Z36" s="152"/>
      <c r="AA36" s="36" t="s">
        <v>24</v>
      </c>
      <c r="AB36" s="3">
        <v>85</v>
      </c>
      <c r="AC36" s="37">
        <v>17.100000000000001</v>
      </c>
      <c r="AD36" s="3">
        <v>187</v>
      </c>
      <c r="AE36" s="37">
        <v>16.5</v>
      </c>
      <c r="AF36" s="158"/>
      <c r="AG36" s="159"/>
      <c r="AH36" s="167"/>
      <c r="AI36" s="159"/>
      <c r="AJ36" s="167"/>
      <c r="AK36" s="152"/>
      <c r="AL36" s="152"/>
      <c r="AM36" s="162"/>
    </row>
    <row r="37" spans="1:43" x14ac:dyDescent="0.3">
      <c r="B37" s="164" t="s">
        <v>210</v>
      </c>
      <c r="C37" s="152">
        <v>262</v>
      </c>
      <c r="D37" s="152">
        <v>15</v>
      </c>
      <c r="E37" s="152">
        <v>262</v>
      </c>
      <c r="F37" s="152">
        <v>15</v>
      </c>
      <c r="G37" s="152" t="s">
        <v>183</v>
      </c>
      <c r="H37" s="152">
        <v>204</v>
      </c>
      <c r="I37" s="152">
        <v>17</v>
      </c>
      <c r="J37" s="152">
        <v>247</v>
      </c>
      <c r="K37" s="152">
        <v>17.3</v>
      </c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 t="s">
        <v>193</v>
      </c>
      <c r="W37" s="152">
        <v>169</v>
      </c>
      <c r="X37" s="152">
        <v>16.600000000000001</v>
      </c>
      <c r="Y37" s="152">
        <v>198</v>
      </c>
      <c r="Z37" s="152">
        <v>16.899999999999999</v>
      </c>
      <c r="AA37" s="36" t="s">
        <v>25</v>
      </c>
      <c r="AB37" s="3">
        <v>83</v>
      </c>
      <c r="AC37" s="37">
        <v>16.399999999999999</v>
      </c>
      <c r="AD37" s="3">
        <v>194</v>
      </c>
      <c r="AE37" s="37">
        <v>16.399999999999999</v>
      </c>
      <c r="AK37" s="152" t="s">
        <v>210</v>
      </c>
      <c r="AL37" s="152">
        <v>300</v>
      </c>
      <c r="AM37" s="162">
        <v>15.1</v>
      </c>
    </row>
    <row r="38" spans="1:43" x14ac:dyDescent="0.3">
      <c r="B38" s="164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3"/>
      <c r="R38" s="3"/>
      <c r="S38" s="3"/>
      <c r="T38" s="3"/>
      <c r="U38" s="3"/>
      <c r="V38" s="152"/>
      <c r="W38" s="152"/>
      <c r="X38" s="152"/>
      <c r="Y38" s="152"/>
      <c r="Z38" s="152"/>
      <c r="AA38" s="36" t="s">
        <v>26</v>
      </c>
      <c r="AB38" s="3">
        <v>74</v>
      </c>
      <c r="AC38" s="37">
        <v>16.7</v>
      </c>
      <c r="AD38" s="3">
        <v>147</v>
      </c>
      <c r="AE38" s="37">
        <v>16.5</v>
      </c>
      <c r="AK38" s="168"/>
      <c r="AL38" s="168"/>
      <c r="AM38" s="169"/>
    </row>
    <row r="39" spans="1:43" s="14" customFormat="1" x14ac:dyDescent="0.3">
      <c r="A39" s="53" t="s">
        <v>34</v>
      </c>
      <c r="B39" s="16"/>
      <c r="C39" s="16">
        <v>1464</v>
      </c>
      <c r="D39" s="16">
        <v>16</v>
      </c>
      <c r="E39" s="16">
        <v>1552</v>
      </c>
      <c r="F39" s="16">
        <v>15</v>
      </c>
      <c r="G39" s="16"/>
      <c r="H39" s="16">
        <v>780</v>
      </c>
      <c r="I39" s="27">
        <v>18</v>
      </c>
      <c r="J39" s="16">
        <v>875</v>
      </c>
      <c r="K39" s="27">
        <v>17.5</v>
      </c>
      <c r="L39" s="16"/>
      <c r="M39" s="27">
        <v>632</v>
      </c>
      <c r="N39" s="16">
        <v>18.600000000000001</v>
      </c>
      <c r="O39" s="27">
        <v>680</v>
      </c>
      <c r="P39" s="16">
        <v>17.600000000000001</v>
      </c>
      <c r="Q39" s="16"/>
      <c r="R39" s="16">
        <v>862</v>
      </c>
      <c r="S39" s="52">
        <v>18</v>
      </c>
      <c r="T39" s="16">
        <v>925</v>
      </c>
      <c r="U39" s="16">
        <v>18</v>
      </c>
      <c r="V39" s="16"/>
      <c r="W39" s="16">
        <v>792</v>
      </c>
      <c r="X39" s="16">
        <v>17</v>
      </c>
      <c r="Y39" s="16">
        <v>1005</v>
      </c>
      <c r="Z39" s="16">
        <v>16.8</v>
      </c>
      <c r="AA39" s="16"/>
      <c r="AB39" s="16">
        <f>SUM(AB28:AB38)</f>
        <v>907</v>
      </c>
      <c r="AC39" s="28">
        <f>(AB28*AC28+AB29*AC29+AB30*AC30+AB31*AC31+AB32*AC32+AB33*AC33+AB34*AC34+AB35*AC35+AB36*AC36+AB37*AC37+AB38*AC38)/SUM(AB28:AB38)</f>
        <v>16.619625137816978</v>
      </c>
      <c r="AD39" s="16">
        <f>SUM(AD28:AD38)</f>
        <v>1806</v>
      </c>
      <c r="AE39" s="28">
        <f>(AD28*AE28+AD29*AE29+AD30*AE30+AD31*AE31+AD32*AE32+AD33*AE33+AD34*AE34+AD35*AE35+AD36*AE36+AD37*AE37+AD38*AE38)/SUM(AD28:AD38)</f>
        <v>16.225138427464007</v>
      </c>
      <c r="AF39" s="16"/>
      <c r="AG39" s="16"/>
      <c r="AH39" s="28">
        <v>17.399999999999999</v>
      </c>
      <c r="AI39" s="16"/>
      <c r="AJ39" s="28">
        <v>17</v>
      </c>
      <c r="AK39" s="16"/>
      <c r="AL39" s="16">
        <v>1044</v>
      </c>
      <c r="AM39" s="28">
        <v>14.4</v>
      </c>
      <c r="AN39" s="16">
        <v>1469</v>
      </c>
      <c r="AO39" s="28">
        <v>14.9</v>
      </c>
      <c r="AP39" s="16" t="s">
        <v>213</v>
      </c>
      <c r="AQ39" s="28">
        <v>14.7</v>
      </c>
    </row>
    <row r="40" spans="1:43" s="12" customFormat="1" x14ac:dyDescent="0.3">
      <c r="D40" s="8"/>
      <c r="F40" s="8"/>
      <c r="N40" s="8"/>
      <c r="O40" s="8"/>
      <c r="P40" s="8"/>
      <c r="S40" s="8"/>
      <c r="U40" s="8"/>
      <c r="Z40" s="8"/>
      <c r="AH40" s="8"/>
      <c r="AJ40" s="8"/>
      <c r="AQ40" s="8"/>
    </row>
    <row r="41" spans="1:43" x14ac:dyDescent="0.3">
      <c r="I41" s="12"/>
      <c r="J41" s="12"/>
      <c r="K41" s="12"/>
      <c r="L41" s="12"/>
      <c r="AP41" s="12"/>
      <c r="AQ41" s="8"/>
    </row>
    <row r="42" spans="1:43" x14ac:dyDescent="0.3">
      <c r="I42" s="12"/>
      <c r="J42" s="12"/>
      <c r="K42" s="8"/>
      <c r="L42" s="12"/>
    </row>
  </sheetData>
  <mergeCells count="272">
    <mergeCell ref="L36:L38"/>
    <mergeCell ref="M36:M38"/>
    <mergeCell ref="N36:N38"/>
    <mergeCell ref="O36:O38"/>
    <mergeCell ref="P36:P38"/>
    <mergeCell ref="N16:N18"/>
    <mergeCell ref="O16:O18"/>
    <mergeCell ref="P16:P18"/>
    <mergeCell ref="P28:P29"/>
    <mergeCell ref="L30:L35"/>
    <mergeCell ref="M30:M35"/>
    <mergeCell ref="N30:N35"/>
    <mergeCell ref="O30:O35"/>
    <mergeCell ref="P30:P35"/>
    <mergeCell ref="B37:B38"/>
    <mergeCell ref="C37:C38"/>
    <mergeCell ref="D37:D38"/>
    <mergeCell ref="E37:E38"/>
    <mergeCell ref="F37:F38"/>
    <mergeCell ref="L8:L9"/>
    <mergeCell ref="M8:M9"/>
    <mergeCell ref="N8:N9"/>
    <mergeCell ref="O8:O9"/>
    <mergeCell ref="L28:L29"/>
    <mergeCell ref="M28:M29"/>
    <mergeCell ref="N28:N29"/>
    <mergeCell ref="O28:O29"/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F35:F36"/>
    <mergeCell ref="D17:D18"/>
    <mergeCell ref="E17:E18"/>
    <mergeCell ref="F17:F18"/>
    <mergeCell ref="B29:B30"/>
    <mergeCell ref="C29:C30"/>
    <mergeCell ref="D29:D30"/>
    <mergeCell ref="E29:E30"/>
    <mergeCell ref="F29:F30"/>
    <mergeCell ref="B31:B32"/>
    <mergeCell ref="C31:C32"/>
    <mergeCell ref="D31:D32"/>
    <mergeCell ref="E31:E32"/>
    <mergeCell ref="F31:F32"/>
    <mergeCell ref="AN4:AN6"/>
    <mergeCell ref="AN24:AN26"/>
    <mergeCell ref="B9:B10"/>
    <mergeCell ref="C9:C10"/>
    <mergeCell ref="D9:D10"/>
    <mergeCell ref="E9:E10"/>
    <mergeCell ref="F9:F10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F13:F14"/>
    <mergeCell ref="B15:B16"/>
    <mergeCell ref="C15:C16"/>
    <mergeCell ref="D15:D16"/>
    <mergeCell ref="E15:E16"/>
    <mergeCell ref="F15:F16"/>
    <mergeCell ref="B17:B18"/>
    <mergeCell ref="C17:C18"/>
    <mergeCell ref="AK37:AK38"/>
    <mergeCell ref="AL37:AL38"/>
    <mergeCell ref="AM37:AM38"/>
    <mergeCell ref="AK8:AK10"/>
    <mergeCell ref="AL8:AL10"/>
    <mergeCell ref="AM8:AM10"/>
    <mergeCell ref="AK11:AK13"/>
    <mergeCell ref="AL11:AL13"/>
    <mergeCell ref="AM11:AM13"/>
    <mergeCell ref="AK14:AK16"/>
    <mergeCell ref="AL14:AL16"/>
    <mergeCell ref="AM14:AM16"/>
    <mergeCell ref="AK17:AK18"/>
    <mergeCell ref="AL17:AL18"/>
    <mergeCell ref="AM17:AM18"/>
    <mergeCell ref="AK28:AK30"/>
    <mergeCell ref="AL28:AL30"/>
    <mergeCell ref="AM28:AM30"/>
    <mergeCell ref="AK31:AK33"/>
    <mergeCell ref="AL31:AL33"/>
    <mergeCell ref="AM31:AM33"/>
    <mergeCell ref="AK34:AK36"/>
    <mergeCell ref="AL34:AL36"/>
    <mergeCell ref="AM34:AM36"/>
    <mergeCell ref="AF31:AF33"/>
    <mergeCell ref="AG31:AG33"/>
    <mergeCell ref="AH31:AH33"/>
    <mergeCell ref="AI31:AI33"/>
    <mergeCell ref="AJ31:AJ33"/>
    <mergeCell ref="AF34:AF36"/>
    <mergeCell ref="AG34:AG36"/>
    <mergeCell ref="AH34:AH36"/>
    <mergeCell ref="AI34:AI36"/>
    <mergeCell ref="AJ34:AJ36"/>
    <mergeCell ref="AF14:AF16"/>
    <mergeCell ref="AG14:AG16"/>
    <mergeCell ref="AH14:AH16"/>
    <mergeCell ref="AI14:AI16"/>
    <mergeCell ref="AJ14:AJ16"/>
    <mergeCell ref="AF28:AF30"/>
    <mergeCell ref="AG28:AG30"/>
    <mergeCell ref="AH28:AH30"/>
    <mergeCell ref="AI28:AI30"/>
    <mergeCell ref="AJ28:AJ30"/>
    <mergeCell ref="AF8:AF10"/>
    <mergeCell ref="AG8:AG10"/>
    <mergeCell ref="AH8:AH10"/>
    <mergeCell ref="AI8:AI10"/>
    <mergeCell ref="AJ8:AJ10"/>
    <mergeCell ref="AF11:AF13"/>
    <mergeCell ref="AG11:AG13"/>
    <mergeCell ref="AH11:AH13"/>
    <mergeCell ref="AI11:AI13"/>
    <mergeCell ref="AJ11:AJ13"/>
    <mergeCell ref="Q36:Q37"/>
    <mergeCell ref="R36:R37"/>
    <mergeCell ref="S36:S37"/>
    <mergeCell ref="T36:T37"/>
    <mergeCell ref="U36:U37"/>
    <mergeCell ref="Q32:Q33"/>
    <mergeCell ref="R32:R33"/>
    <mergeCell ref="S32:S33"/>
    <mergeCell ref="T32:T33"/>
    <mergeCell ref="U32:U33"/>
    <mergeCell ref="Q34:Q35"/>
    <mergeCell ref="R34:R35"/>
    <mergeCell ref="S34:S35"/>
    <mergeCell ref="T34:T35"/>
    <mergeCell ref="U34:U35"/>
    <mergeCell ref="Q28:Q29"/>
    <mergeCell ref="R28:R29"/>
    <mergeCell ref="S28:S29"/>
    <mergeCell ref="T28:T29"/>
    <mergeCell ref="U28:U29"/>
    <mergeCell ref="Q30:Q31"/>
    <mergeCell ref="R30:R31"/>
    <mergeCell ref="S30:S31"/>
    <mergeCell ref="T30:T31"/>
    <mergeCell ref="U30:U31"/>
    <mergeCell ref="Z33:Z36"/>
    <mergeCell ref="Z37:Z38"/>
    <mergeCell ref="Z13:Z16"/>
    <mergeCell ref="Z17:Z18"/>
    <mergeCell ref="Z28:Z29"/>
    <mergeCell ref="Z30:Z32"/>
    <mergeCell ref="V33:V36"/>
    <mergeCell ref="W33:W36"/>
    <mergeCell ref="X33:X36"/>
    <mergeCell ref="Y33:Y36"/>
    <mergeCell ref="V37:V38"/>
    <mergeCell ref="W37:W38"/>
    <mergeCell ref="X37:X38"/>
    <mergeCell ref="Y37:Y38"/>
    <mergeCell ref="V28:V29"/>
    <mergeCell ref="W28:W29"/>
    <mergeCell ref="X28:X29"/>
    <mergeCell ref="Y28:Y29"/>
    <mergeCell ref="V30:V32"/>
    <mergeCell ref="W30:W32"/>
    <mergeCell ref="X30:X32"/>
    <mergeCell ref="Y30:Y32"/>
    <mergeCell ref="W13:W16"/>
    <mergeCell ref="X13:X16"/>
    <mergeCell ref="Z8:Z9"/>
    <mergeCell ref="Z10:Z12"/>
    <mergeCell ref="V8:V9"/>
    <mergeCell ref="W8:W9"/>
    <mergeCell ref="X8:X9"/>
    <mergeCell ref="Y8:Y9"/>
    <mergeCell ref="V10:V12"/>
    <mergeCell ref="W10:W12"/>
    <mergeCell ref="X10:X12"/>
    <mergeCell ref="Y10:Y12"/>
    <mergeCell ref="G37:G38"/>
    <mergeCell ref="H37:H38"/>
    <mergeCell ref="I37:I38"/>
    <mergeCell ref="J37:J38"/>
    <mergeCell ref="K37:K38"/>
    <mergeCell ref="S8:S9"/>
    <mergeCell ref="T8:T9"/>
    <mergeCell ref="U8:U9"/>
    <mergeCell ref="Q10:Q11"/>
    <mergeCell ref="R10:R11"/>
    <mergeCell ref="S10:S11"/>
    <mergeCell ref="T10:T11"/>
    <mergeCell ref="U10:U11"/>
    <mergeCell ref="Q12:Q13"/>
    <mergeCell ref="R12:R13"/>
    <mergeCell ref="S12:S13"/>
    <mergeCell ref="T12:T13"/>
    <mergeCell ref="U12:U13"/>
    <mergeCell ref="Q14:Q15"/>
    <mergeCell ref="R14:R15"/>
    <mergeCell ref="S14:S15"/>
    <mergeCell ref="T14:T15"/>
    <mergeCell ref="U14:U15"/>
    <mergeCell ref="Q16:Q17"/>
    <mergeCell ref="G9:G12"/>
    <mergeCell ref="H9:H12"/>
    <mergeCell ref="J9:J12"/>
    <mergeCell ref="G13:G16"/>
    <mergeCell ref="H13:H16"/>
    <mergeCell ref="J13:J16"/>
    <mergeCell ref="Y13:Y16"/>
    <mergeCell ref="V17:V18"/>
    <mergeCell ref="W17:W18"/>
    <mergeCell ref="X17:X18"/>
    <mergeCell ref="Y17:Y18"/>
    <mergeCell ref="V13:V16"/>
    <mergeCell ref="R16:R17"/>
    <mergeCell ref="S16:S17"/>
    <mergeCell ref="T16:T17"/>
    <mergeCell ref="U16:U17"/>
    <mergeCell ref="P8:P9"/>
    <mergeCell ref="L10:L15"/>
    <mergeCell ref="M10:M15"/>
    <mergeCell ref="N10:N15"/>
    <mergeCell ref="O10:O15"/>
    <mergeCell ref="P10:P15"/>
    <mergeCell ref="L16:L18"/>
    <mergeCell ref="M16:M18"/>
    <mergeCell ref="K29:K32"/>
    <mergeCell ref="G33:G36"/>
    <mergeCell ref="H33:H36"/>
    <mergeCell ref="I33:I36"/>
    <mergeCell ref="J33:J36"/>
    <mergeCell ref="K33:K36"/>
    <mergeCell ref="G17:G18"/>
    <mergeCell ref="H17:H18"/>
    <mergeCell ref="J17:J18"/>
    <mergeCell ref="G29:G32"/>
    <mergeCell ref="H29:H32"/>
    <mergeCell ref="I29:I32"/>
    <mergeCell ref="J29:J32"/>
    <mergeCell ref="I9:I12"/>
    <mergeCell ref="AF1:AJ1"/>
    <mergeCell ref="AK1:AO1"/>
    <mergeCell ref="B21:F21"/>
    <mergeCell ref="G21:K21"/>
    <mergeCell ref="L21:P21"/>
    <mergeCell ref="Q21:U21"/>
    <mergeCell ref="V21:Z21"/>
    <mergeCell ref="AA21:AE21"/>
    <mergeCell ref="AF21:AJ21"/>
    <mergeCell ref="AK21:AO21"/>
    <mergeCell ref="B1:F1"/>
    <mergeCell ref="G1:K1"/>
    <mergeCell ref="L1:P1"/>
    <mergeCell ref="Q1:U1"/>
    <mergeCell ref="V1:Z1"/>
    <mergeCell ref="AA1:AE1"/>
    <mergeCell ref="Q8:Q9"/>
    <mergeCell ref="R8:R9"/>
    <mergeCell ref="K9:K12"/>
    <mergeCell ref="K13:K16"/>
    <mergeCell ref="K17:K18"/>
    <mergeCell ref="I17:I18"/>
    <mergeCell ref="I13:I16"/>
  </mergeCells>
  <pageMargins left="0.7" right="0.7" top="0.75" bottom="0.75" header="0.3" footer="0.3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S85"/>
  <sheetViews>
    <sheetView workbookViewId="0">
      <pane xSplit="3" ySplit="2" topLeftCell="X3" activePane="bottomRight" state="frozen"/>
      <selection activeCell="A3" sqref="A3"/>
      <selection pane="topRight" activeCell="A3" sqref="A3"/>
      <selection pane="bottomLeft" activeCell="A3" sqref="A3"/>
      <selection pane="bottomRight" activeCell="AH4" sqref="AH4:AL16"/>
    </sheetView>
  </sheetViews>
  <sheetFormatPr defaultColWidth="8.77734375" defaultRowHeight="14.4" x14ac:dyDescent="0.3"/>
  <cols>
    <col min="1" max="1" width="11.44140625" customWidth="1"/>
    <col min="2" max="2" width="7.77734375" customWidth="1"/>
    <col min="4" max="4" width="6.44140625" bestFit="1" customWidth="1"/>
    <col min="5" max="7" width="5" bestFit="1" customWidth="1"/>
    <col min="8" max="8" width="8" bestFit="1" customWidth="1"/>
    <col min="9" max="9" width="6.44140625" bestFit="1" customWidth="1"/>
    <col min="10" max="10" width="4" bestFit="1" customWidth="1"/>
    <col min="11" max="11" width="5" bestFit="1" customWidth="1"/>
    <col min="12" max="12" width="4" bestFit="1" customWidth="1"/>
    <col min="13" max="13" width="8" bestFit="1" customWidth="1"/>
    <col min="14" max="14" width="6.44140625" bestFit="1" customWidth="1"/>
    <col min="15" max="15" width="4" bestFit="1" customWidth="1"/>
    <col min="16" max="16" width="6.44140625" bestFit="1" customWidth="1"/>
    <col min="17" max="17" width="4" bestFit="1" customWidth="1"/>
    <col min="18" max="18" width="8" bestFit="1" customWidth="1"/>
    <col min="19" max="19" width="6.44140625" bestFit="1" customWidth="1"/>
    <col min="20" max="20" width="4" bestFit="1" customWidth="1"/>
    <col min="21" max="21" width="5" bestFit="1" customWidth="1"/>
    <col min="22" max="22" width="4" bestFit="1" customWidth="1"/>
    <col min="23" max="23" width="8" bestFit="1" customWidth="1"/>
    <col min="24" max="24" width="6.44140625" bestFit="1" customWidth="1"/>
    <col min="25" max="25" width="4" bestFit="1" customWidth="1"/>
    <col min="26" max="27" width="5" bestFit="1" customWidth="1"/>
    <col min="28" max="28" width="8" bestFit="1" customWidth="1"/>
    <col min="29" max="29" width="6.44140625" bestFit="1" customWidth="1"/>
    <col min="30" max="30" width="4" bestFit="1" customWidth="1"/>
    <col min="31" max="32" width="5" bestFit="1" customWidth="1"/>
    <col min="33" max="33" width="8" bestFit="1" customWidth="1"/>
    <col min="34" max="34" width="6.44140625" bestFit="1" customWidth="1"/>
    <col min="35" max="35" width="5" bestFit="1" customWidth="1"/>
    <col min="36" max="36" width="7.44140625" customWidth="1"/>
    <col min="37" max="37" width="4" bestFit="1" customWidth="1"/>
    <col min="38" max="38" width="8" bestFit="1" customWidth="1"/>
    <col min="39" max="39" width="6.44140625" bestFit="1" customWidth="1"/>
    <col min="40" max="40" width="8.44140625" bestFit="1" customWidth="1"/>
    <col min="41" max="41" width="9" customWidth="1"/>
    <col min="42" max="42" width="5" bestFit="1" customWidth="1"/>
    <col min="43" max="43" width="8" bestFit="1" customWidth="1"/>
  </cols>
  <sheetData>
    <row r="1" spans="1:44" x14ac:dyDescent="0.3">
      <c r="A1" s="68" t="s">
        <v>171</v>
      </c>
      <c r="B1" s="152" t="s">
        <v>40</v>
      </c>
      <c r="C1" s="152"/>
      <c r="D1" s="152" t="s">
        <v>1</v>
      </c>
      <c r="E1" s="152"/>
      <c r="F1" s="152"/>
      <c r="G1" s="152"/>
      <c r="H1" s="152"/>
      <c r="I1" s="152" t="s">
        <v>2</v>
      </c>
      <c r="J1" s="152"/>
      <c r="K1" s="152"/>
      <c r="L1" s="152"/>
      <c r="M1" s="152"/>
      <c r="N1" s="152" t="s">
        <v>3</v>
      </c>
      <c r="O1" s="152"/>
      <c r="P1" s="152"/>
      <c r="Q1" s="152"/>
      <c r="R1" s="152"/>
      <c r="S1" s="152" t="s">
        <v>4</v>
      </c>
      <c r="T1" s="152"/>
      <c r="U1" s="152"/>
      <c r="V1" s="152"/>
      <c r="W1" s="152"/>
      <c r="X1" s="152" t="s">
        <v>5</v>
      </c>
      <c r="Y1" s="152"/>
      <c r="Z1" s="152"/>
      <c r="AA1" s="152"/>
      <c r="AB1" s="152"/>
      <c r="AC1" s="152" t="s">
        <v>6</v>
      </c>
      <c r="AD1" s="152"/>
      <c r="AE1" s="152"/>
      <c r="AF1" s="152"/>
      <c r="AG1" s="152"/>
      <c r="AH1" s="152" t="s">
        <v>7</v>
      </c>
      <c r="AI1" s="152"/>
      <c r="AJ1" s="152"/>
      <c r="AK1" s="152"/>
      <c r="AL1" s="152"/>
      <c r="AM1" s="152" t="s">
        <v>8</v>
      </c>
      <c r="AN1" s="152"/>
      <c r="AO1" s="152"/>
      <c r="AP1" s="152"/>
      <c r="AQ1" s="152"/>
    </row>
    <row r="2" spans="1:44" x14ac:dyDescent="0.3">
      <c r="A2" s="3"/>
      <c r="B2" s="3" t="s">
        <v>39</v>
      </c>
      <c r="C2" s="3" t="s">
        <v>38</v>
      </c>
      <c r="D2" s="55" t="s">
        <v>37</v>
      </c>
      <c r="E2" s="55" t="s">
        <v>11</v>
      </c>
      <c r="F2" s="55" t="s">
        <v>27</v>
      </c>
      <c r="G2" s="55" t="s">
        <v>11</v>
      </c>
      <c r="H2" s="55" t="s">
        <v>28</v>
      </c>
      <c r="I2" s="3" t="s">
        <v>37</v>
      </c>
      <c r="J2" s="3" t="s">
        <v>11</v>
      </c>
      <c r="K2" s="3" t="s">
        <v>27</v>
      </c>
      <c r="L2" s="3" t="s">
        <v>11</v>
      </c>
      <c r="M2" s="3" t="s">
        <v>28</v>
      </c>
      <c r="N2" s="3" t="s">
        <v>37</v>
      </c>
      <c r="O2" s="3" t="s">
        <v>11</v>
      </c>
      <c r="P2" s="3" t="s">
        <v>27</v>
      </c>
      <c r="Q2" s="3" t="s">
        <v>11</v>
      </c>
      <c r="R2" s="3" t="s">
        <v>28</v>
      </c>
      <c r="S2" s="3" t="s">
        <v>37</v>
      </c>
      <c r="T2" s="3" t="s">
        <v>11</v>
      </c>
      <c r="U2" s="3" t="s">
        <v>27</v>
      </c>
      <c r="V2" s="3" t="s">
        <v>11</v>
      </c>
      <c r="W2" s="3" t="s">
        <v>28</v>
      </c>
      <c r="X2" s="55" t="s">
        <v>37</v>
      </c>
      <c r="Y2" s="55" t="s">
        <v>11</v>
      </c>
      <c r="Z2" s="55" t="s">
        <v>27</v>
      </c>
      <c r="AA2" s="55" t="s">
        <v>11</v>
      </c>
      <c r="AB2" s="55" t="s">
        <v>28</v>
      </c>
      <c r="AC2" s="55" t="s">
        <v>37</v>
      </c>
      <c r="AD2" s="55" t="s">
        <v>11</v>
      </c>
      <c r="AE2" s="55" t="s">
        <v>27</v>
      </c>
      <c r="AF2" s="55" t="s">
        <v>11</v>
      </c>
      <c r="AG2" s="55" t="s">
        <v>28</v>
      </c>
      <c r="AH2" s="3" t="s">
        <v>37</v>
      </c>
      <c r="AI2" s="3" t="s">
        <v>11</v>
      </c>
      <c r="AJ2" s="3" t="s">
        <v>27</v>
      </c>
      <c r="AK2" s="3" t="s">
        <v>11</v>
      </c>
      <c r="AL2" s="3" t="s">
        <v>28</v>
      </c>
      <c r="AM2" s="3" t="s">
        <v>37</v>
      </c>
      <c r="AN2" s="3" t="s">
        <v>11</v>
      </c>
      <c r="AO2" s="3" t="s">
        <v>27</v>
      </c>
      <c r="AP2" s="3" t="s">
        <v>11</v>
      </c>
      <c r="AQ2" s="3" t="s">
        <v>28</v>
      </c>
    </row>
    <row r="3" spans="1:44" x14ac:dyDescent="0.3">
      <c r="B3" s="4" t="s">
        <v>12</v>
      </c>
      <c r="C3" t="s">
        <v>174</v>
      </c>
      <c r="D3" s="25" t="s">
        <v>222</v>
      </c>
      <c r="E3" s="3">
        <v>66</v>
      </c>
      <c r="F3" s="3"/>
      <c r="G3" s="3">
        <v>64</v>
      </c>
      <c r="H3" s="3"/>
      <c r="X3" s="3"/>
      <c r="Y3" s="3"/>
      <c r="Z3" s="3"/>
      <c r="AA3" s="3"/>
      <c r="AB3" s="3"/>
      <c r="AC3" s="36" t="s">
        <v>12</v>
      </c>
      <c r="AD3" s="3">
        <v>277</v>
      </c>
      <c r="AE3" s="37">
        <v>1</v>
      </c>
      <c r="AF3" s="3">
        <v>302</v>
      </c>
      <c r="AG3" s="37">
        <v>0.9</v>
      </c>
      <c r="AM3" s="3"/>
      <c r="AN3" s="3" t="s">
        <v>212</v>
      </c>
      <c r="AO3" s="3" t="s">
        <v>211</v>
      </c>
      <c r="AP3" s="3" t="s">
        <v>217</v>
      </c>
    </row>
    <row r="4" spans="1:44" x14ac:dyDescent="0.3">
      <c r="B4" s="4" t="s">
        <v>13</v>
      </c>
      <c r="C4" t="s">
        <v>175</v>
      </c>
      <c r="D4" s="26" t="s">
        <v>223</v>
      </c>
      <c r="E4" s="3">
        <v>150</v>
      </c>
      <c r="F4" s="3"/>
      <c r="G4" s="3">
        <v>141</v>
      </c>
      <c r="H4" s="3"/>
      <c r="X4" s="31" t="s">
        <v>196</v>
      </c>
      <c r="Y4" s="3">
        <v>490</v>
      </c>
      <c r="Z4" s="3"/>
      <c r="AA4" s="3">
        <v>559</v>
      </c>
      <c r="AB4" s="3"/>
      <c r="AC4" s="36" t="s">
        <v>13</v>
      </c>
      <c r="AD4" s="3">
        <v>168</v>
      </c>
      <c r="AE4" s="37">
        <v>1.2</v>
      </c>
      <c r="AF4" s="3">
        <v>179</v>
      </c>
      <c r="AG4" s="37">
        <v>1</v>
      </c>
      <c r="AH4" s="217" t="s">
        <v>327</v>
      </c>
      <c r="AI4" s="219">
        <v>1001</v>
      </c>
      <c r="AJ4" s="219" t="s">
        <v>339</v>
      </c>
      <c r="AK4" s="219">
        <v>948</v>
      </c>
      <c r="AL4" s="221" t="s">
        <v>340</v>
      </c>
      <c r="AM4" s="39" t="s">
        <v>214</v>
      </c>
      <c r="AN4" s="3">
        <v>1503</v>
      </c>
      <c r="AO4" s="37">
        <v>1.24</v>
      </c>
      <c r="AP4" s="162">
        <v>1.25</v>
      </c>
      <c r="AQ4" s="5"/>
    </row>
    <row r="5" spans="1:44" x14ac:dyDescent="0.3">
      <c r="B5" s="4" t="s">
        <v>14</v>
      </c>
      <c r="C5" t="s">
        <v>86</v>
      </c>
      <c r="D5" s="26" t="s">
        <v>224</v>
      </c>
      <c r="E5" s="3">
        <v>134</v>
      </c>
      <c r="F5" s="3"/>
      <c r="G5" s="3">
        <v>135</v>
      </c>
      <c r="H5" s="3"/>
      <c r="X5" s="32" t="s">
        <v>198</v>
      </c>
      <c r="Y5" s="33">
        <v>476</v>
      </c>
      <c r="Z5" s="33"/>
      <c r="AA5" s="33">
        <v>574</v>
      </c>
      <c r="AB5" s="33"/>
      <c r="AC5" s="36" t="s">
        <v>14</v>
      </c>
      <c r="AD5" s="3">
        <v>93</v>
      </c>
      <c r="AE5" s="37">
        <v>1.3</v>
      </c>
      <c r="AF5" s="3">
        <v>89</v>
      </c>
      <c r="AG5" s="37">
        <v>1</v>
      </c>
      <c r="AH5" s="217"/>
      <c r="AI5" s="219"/>
      <c r="AJ5" s="219"/>
      <c r="AK5" s="219"/>
      <c r="AL5" s="221"/>
      <c r="AM5" s="40" t="s">
        <v>215</v>
      </c>
      <c r="AN5" s="3">
        <v>1620</v>
      </c>
      <c r="AO5" s="37">
        <v>1.28</v>
      </c>
      <c r="AP5" s="162"/>
      <c r="AQ5" s="8"/>
      <c r="AR5" s="12"/>
    </row>
    <row r="6" spans="1:44" x14ac:dyDescent="0.3">
      <c r="B6" s="4" t="s">
        <v>45</v>
      </c>
      <c r="C6" s="183" t="s">
        <v>176</v>
      </c>
      <c r="D6" s="26" t="s">
        <v>225</v>
      </c>
      <c r="E6" s="3">
        <v>117</v>
      </c>
      <c r="F6" s="3"/>
      <c r="G6" s="3">
        <v>123</v>
      </c>
      <c r="H6" s="3"/>
      <c r="X6" s="32" t="s">
        <v>197</v>
      </c>
      <c r="Y6" s="3">
        <v>423</v>
      </c>
      <c r="Z6" s="3"/>
      <c r="AA6" s="3">
        <v>577</v>
      </c>
      <c r="AB6" s="3"/>
      <c r="AC6" s="36" t="s">
        <v>15</v>
      </c>
      <c r="AD6" s="3">
        <v>80</v>
      </c>
      <c r="AE6" s="37">
        <v>1.4</v>
      </c>
      <c r="AF6" s="3">
        <v>117</v>
      </c>
      <c r="AG6" s="37">
        <v>1</v>
      </c>
      <c r="AH6" s="217"/>
      <c r="AI6" s="219"/>
      <c r="AJ6" s="219"/>
      <c r="AK6" s="219"/>
      <c r="AL6" s="221"/>
      <c r="AM6" s="3" t="s">
        <v>216</v>
      </c>
      <c r="AN6" s="3">
        <v>1500</v>
      </c>
      <c r="AO6" s="37">
        <v>1.23</v>
      </c>
      <c r="AP6" s="162"/>
      <c r="AQ6" s="12"/>
      <c r="AR6" s="8"/>
    </row>
    <row r="7" spans="1:44" x14ac:dyDescent="0.3">
      <c r="B7" s="4"/>
      <c r="C7" s="183"/>
      <c r="D7" s="26"/>
      <c r="E7" s="3"/>
      <c r="F7" s="3"/>
      <c r="G7" s="3"/>
      <c r="H7" s="3"/>
      <c r="X7" s="38"/>
      <c r="Y7" s="3"/>
      <c r="Z7" s="3"/>
      <c r="AA7" s="3"/>
      <c r="AB7" s="3"/>
      <c r="AC7" s="36"/>
      <c r="AD7" s="3"/>
      <c r="AE7" s="37"/>
      <c r="AF7" s="3"/>
      <c r="AG7" s="37"/>
      <c r="AH7" s="217"/>
      <c r="AI7" s="219"/>
      <c r="AJ7" s="219"/>
      <c r="AK7" s="219"/>
      <c r="AL7" s="221"/>
      <c r="AM7" s="3"/>
      <c r="AN7" s="3" t="s">
        <v>212</v>
      </c>
      <c r="AO7" s="3" t="s">
        <v>211</v>
      </c>
      <c r="AP7" s="3"/>
    </row>
    <row r="8" spans="1:44" x14ac:dyDescent="0.3">
      <c r="C8" s="183"/>
      <c r="D8" s="26" t="s">
        <v>226</v>
      </c>
      <c r="E8" s="3">
        <v>170</v>
      </c>
      <c r="F8" s="3"/>
      <c r="G8" s="3">
        <v>176</v>
      </c>
      <c r="H8" s="3"/>
      <c r="I8" s="3" t="s">
        <v>16</v>
      </c>
      <c r="J8" s="3">
        <v>47</v>
      </c>
      <c r="K8" s="3">
        <v>1.5</v>
      </c>
      <c r="L8" s="3">
        <v>52</v>
      </c>
      <c r="M8" s="3">
        <v>1.1000000000000001</v>
      </c>
      <c r="N8" s="152" t="s">
        <v>191</v>
      </c>
      <c r="O8" s="152">
        <v>131</v>
      </c>
      <c r="P8" s="162">
        <v>1.4</v>
      </c>
      <c r="Q8" s="152">
        <v>119</v>
      </c>
      <c r="R8" s="162">
        <v>1.2</v>
      </c>
      <c r="S8" s="3"/>
      <c r="T8" s="3"/>
      <c r="U8" s="3"/>
      <c r="V8" s="3"/>
      <c r="W8" s="34"/>
      <c r="X8" s="152" t="s">
        <v>191</v>
      </c>
      <c r="Y8" s="152">
        <v>132</v>
      </c>
      <c r="Z8" s="152"/>
      <c r="AA8" s="152">
        <v>202</v>
      </c>
      <c r="AB8" s="152"/>
      <c r="AC8" s="36" t="s">
        <v>16</v>
      </c>
      <c r="AD8" s="3">
        <v>135</v>
      </c>
      <c r="AE8" s="37">
        <v>1.4</v>
      </c>
      <c r="AF8" s="3">
        <v>192</v>
      </c>
      <c r="AG8" s="37">
        <v>1</v>
      </c>
      <c r="AH8" s="217"/>
      <c r="AI8" s="219"/>
      <c r="AJ8" s="219"/>
      <c r="AK8" s="219"/>
      <c r="AL8" s="221"/>
      <c r="AM8" s="154" t="s">
        <v>207</v>
      </c>
      <c r="AN8" s="154">
        <v>772</v>
      </c>
      <c r="AO8" s="216">
        <v>1.5</v>
      </c>
    </row>
    <row r="9" spans="1:44" x14ac:dyDescent="0.3">
      <c r="C9" s="183"/>
      <c r="D9" s="164" t="s">
        <v>218</v>
      </c>
      <c r="E9" s="152">
        <v>190</v>
      </c>
      <c r="F9" s="152"/>
      <c r="G9" s="152">
        <v>185</v>
      </c>
      <c r="H9" s="152"/>
      <c r="I9" s="152" t="s">
        <v>181</v>
      </c>
      <c r="J9" s="152">
        <v>221</v>
      </c>
      <c r="K9" s="152">
        <v>1.4</v>
      </c>
      <c r="L9" s="152">
        <v>259</v>
      </c>
      <c r="M9" s="152">
        <v>1.2</v>
      </c>
      <c r="N9" s="152"/>
      <c r="O9" s="152"/>
      <c r="P9" s="162"/>
      <c r="Q9" s="152"/>
      <c r="R9" s="162"/>
      <c r="S9" s="3"/>
      <c r="T9" s="3"/>
      <c r="U9" s="3"/>
      <c r="V9" s="3"/>
      <c r="W9" s="34"/>
      <c r="X9" s="152"/>
      <c r="Y9" s="152"/>
      <c r="Z9" s="152"/>
      <c r="AA9" s="152"/>
      <c r="AB9" s="152"/>
      <c r="AC9" s="36" t="s">
        <v>17</v>
      </c>
      <c r="AD9" s="3">
        <v>77</v>
      </c>
      <c r="AE9" s="37">
        <v>1.4</v>
      </c>
      <c r="AF9" s="3">
        <v>137</v>
      </c>
      <c r="AG9" s="37">
        <v>1.3</v>
      </c>
      <c r="AH9" s="217"/>
      <c r="AI9" s="219"/>
      <c r="AJ9" s="219"/>
      <c r="AK9" s="219"/>
      <c r="AL9" s="221"/>
      <c r="AM9" s="152"/>
      <c r="AN9" s="152"/>
      <c r="AO9" s="162"/>
    </row>
    <row r="10" spans="1:44" x14ac:dyDescent="0.3">
      <c r="C10" s="183"/>
      <c r="D10" s="164"/>
      <c r="E10" s="152"/>
      <c r="F10" s="152"/>
      <c r="G10" s="152"/>
      <c r="H10" s="152"/>
      <c r="I10" s="152"/>
      <c r="J10" s="152"/>
      <c r="K10" s="152"/>
      <c r="L10" s="152"/>
      <c r="M10" s="152"/>
      <c r="N10" s="152" t="s">
        <v>248</v>
      </c>
      <c r="O10" s="152">
        <v>350</v>
      </c>
      <c r="P10" s="162">
        <v>1.3</v>
      </c>
      <c r="Q10" s="152">
        <v>394</v>
      </c>
      <c r="R10" s="162">
        <v>1.1000000000000001</v>
      </c>
      <c r="S10" s="3"/>
      <c r="T10" s="3"/>
      <c r="U10" s="3"/>
      <c r="V10" s="3"/>
      <c r="W10" s="34"/>
      <c r="X10" s="152" t="s">
        <v>192</v>
      </c>
      <c r="Y10" s="152">
        <v>183</v>
      </c>
      <c r="Z10" s="152"/>
      <c r="AA10" s="152">
        <v>247</v>
      </c>
      <c r="AB10" s="152"/>
      <c r="AC10" s="36" t="s">
        <v>18</v>
      </c>
      <c r="AD10" s="3">
        <v>85</v>
      </c>
      <c r="AE10" s="37">
        <v>1.4</v>
      </c>
      <c r="AF10" s="3">
        <v>158</v>
      </c>
      <c r="AG10" s="37">
        <v>1.2</v>
      </c>
      <c r="AH10" s="217"/>
      <c r="AI10" s="219"/>
      <c r="AJ10" s="219"/>
      <c r="AK10" s="219"/>
      <c r="AL10" s="221"/>
      <c r="AM10" s="152"/>
      <c r="AN10" s="152"/>
      <c r="AO10" s="162"/>
    </row>
    <row r="11" spans="1:44" x14ac:dyDescent="0.3">
      <c r="C11" s="183"/>
      <c r="D11" s="164" t="s">
        <v>219</v>
      </c>
      <c r="E11" s="152">
        <v>253</v>
      </c>
      <c r="F11" s="152"/>
      <c r="G11" s="152">
        <v>289</v>
      </c>
      <c r="H11" s="152"/>
      <c r="I11" s="152"/>
      <c r="J11" s="152"/>
      <c r="K11" s="152"/>
      <c r="L11" s="152"/>
      <c r="M11" s="152"/>
      <c r="N11" s="152"/>
      <c r="O11" s="152"/>
      <c r="P11" s="162"/>
      <c r="Q11" s="152"/>
      <c r="R11" s="162"/>
      <c r="S11" s="3"/>
      <c r="T11" s="3"/>
      <c r="U11" s="3"/>
      <c r="V11" s="3"/>
      <c r="W11" s="34"/>
      <c r="X11" s="152"/>
      <c r="Y11" s="152"/>
      <c r="Z11" s="152"/>
      <c r="AA11" s="152"/>
      <c r="AB11" s="152"/>
      <c r="AC11" s="36" t="s">
        <v>19</v>
      </c>
      <c r="AD11" s="3">
        <v>84</v>
      </c>
      <c r="AE11" s="37">
        <v>1.5</v>
      </c>
      <c r="AF11" s="3">
        <v>160</v>
      </c>
      <c r="AG11" s="37">
        <v>1.3</v>
      </c>
      <c r="AH11" s="217"/>
      <c r="AI11" s="219"/>
      <c r="AJ11" s="219"/>
      <c r="AK11" s="219"/>
      <c r="AL11" s="221"/>
      <c r="AM11" s="158" t="s">
        <v>208</v>
      </c>
      <c r="AN11" s="152">
        <v>692</v>
      </c>
      <c r="AO11" s="162">
        <v>1.5</v>
      </c>
    </row>
    <row r="12" spans="1:44" x14ac:dyDescent="0.3">
      <c r="C12" s="183"/>
      <c r="D12" s="164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62"/>
      <c r="Q12" s="152"/>
      <c r="R12" s="162"/>
      <c r="S12" s="3"/>
      <c r="T12" s="3"/>
      <c r="U12" s="3"/>
      <c r="V12" s="3"/>
      <c r="W12" s="34"/>
      <c r="X12" s="152"/>
      <c r="Y12" s="152"/>
      <c r="Z12" s="152"/>
      <c r="AA12" s="152"/>
      <c r="AB12" s="152"/>
      <c r="AC12" s="36" t="s">
        <v>20</v>
      </c>
      <c r="AD12" s="3">
        <v>69</v>
      </c>
      <c r="AE12" s="37">
        <v>1.4</v>
      </c>
      <c r="AF12" s="3">
        <v>167</v>
      </c>
      <c r="AG12" s="37">
        <v>1.1000000000000001</v>
      </c>
      <c r="AH12" s="217"/>
      <c r="AI12" s="219"/>
      <c r="AJ12" s="219"/>
      <c r="AK12" s="219"/>
      <c r="AL12" s="221"/>
      <c r="AM12" s="158"/>
      <c r="AN12" s="152"/>
      <c r="AO12" s="162"/>
    </row>
    <row r="13" spans="1:44" x14ac:dyDescent="0.3">
      <c r="C13" s="183"/>
      <c r="D13" s="164" t="s">
        <v>220</v>
      </c>
      <c r="E13" s="152">
        <v>297</v>
      </c>
      <c r="F13" s="152"/>
      <c r="G13" s="152">
        <v>318</v>
      </c>
      <c r="H13" s="152"/>
      <c r="I13" s="152" t="s">
        <v>182</v>
      </c>
      <c r="J13" s="152">
        <v>308</v>
      </c>
      <c r="K13" s="152">
        <v>1.3</v>
      </c>
      <c r="L13" s="152">
        <v>317</v>
      </c>
      <c r="M13" s="152">
        <v>1.2</v>
      </c>
      <c r="N13" s="152"/>
      <c r="O13" s="152"/>
      <c r="P13" s="162"/>
      <c r="Q13" s="152"/>
      <c r="R13" s="162"/>
      <c r="S13" s="3"/>
      <c r="T13" s="3"/>
      <c r="U13" s="3"/>
      <c r="V13" s="3"/>
      <c r="W13" s="34"/>
      <c r="X13" s="152" t="s">
        <v>182</v>
      </c>
      <c r="Y13" s="152">
        <v>308</v>
      </c>
      <c r="Z13" s="152"/>
      <c r="AA13" s="152">
        <v>358</v>
      </c>
      <c r="AB13" s="152"/>
      <c r="AC13" s="36" t="s">
        <v>21</v>
      </c>
      <c r="AD13" s="3">
        <v>67</v>
      </c>
      <c r="AE13" s="37">
        <v>1.4</v>
      </c>
      <c r="AF13" s="3">
        <v>168</v>
      </c>
      <c r="AG13" s="37">
        <v>1.1000000000000001</v>
      </c>
      <c r="AH13" s="217"/>
      <c r="AI13" s="219"/>
      <c r="AJ13" s="219"/>
      <c r="AK13" s="219"/>
      <c r="AL13" s="221"/>
      <c r="AM13" s="158"/>
      <c r="AN13" s="152"/>
      <c r="AO13" s="162"/>
    </row>
    <row r="14" spans="1:44" x14ac:dyDescent="0.3">
      <c r="C14" s="183"/>
      <c r="D14" s="164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62"/>
      <c r="Q14" s="152"/>
      <c r="R14" s="162"/>
      <c r="S14" s="3"/>
      <c r="T14" s="3"/>
      <c r="U14" s="3"/>
      <c r="V14" s="3"/>
      <c r="W14" s="34"/>
      <c r="X14" s="152"/>
      <c r="Y14" s="152"/>
      <c r="Z14" s="152"/>
      <c r="AA14" s="152"/>
      <c r="AB14" s="152"/>
      <c r="AC14" s="36" t="s">
        <v>22</v>
      </c>
      <c r="AD14" s="3">
        <v>73</v>
      </c>
      <c r="AE14" s="37">
        <v>1.8</v>
      </c>
      <c r="AF14" s="3">
        <v>136</v>
      </c>
      <c r="AG14" s="37">
        <v>1.2</v>
      </c>
      <c r="AH14" s="217"/>
      <c r="AI14" s="219"/>
      <c r="AJ14" s="219"/>
      <c r="AK14" s="219"/>
      <c r="AL14" s="221"/>
      <c r="AM14" s="152" t="s">
        <v>209</v>
      </c>
      <c r="AN14" s="152">
        <v>749</v>
      </c>
      <c r="AO14" s="162">
        <v>1.5</v>
      </c>
    </row>
    <row r="15" spans="1:44" x14ac:dyDescent="0.3">
      <c r="C15" s="183"/>
      <c r="D15" s="164" t="s">
        <v>221</v>
      </c>
      <c r="E15" s="152">
        <v>292</v>
      </c>
      <c r="F15" s="152"/>
      <c r="G15" s="152">
        <v>322</v>
      </c>
      <c r="H15" s="152"/>
      <c r="I15" s="152"/>
      <c r="J15" s="152"/>
      <c r="K15" s="152"/>
      <c r="L15" s="152"/>
      <c r="M15" s="152"/>
      <c r="N15" s="152"/>
      <c r="O15" s="152"/>
      <c r="P15" s="162"/>
      <c r="Q15" s="152"/>
      <c r="R15" s="162"/>
      <c r="S15" s="3"/>
      <c r="T15" s="3"/>
      <c r="U15" s="3"/>
      <c r="V15" s="3"/>
      <c r="W15" s="34"/>
      <c r="X15" s="152"/>
      <c r="Y15" s="152"/>
      <c r="Z15" s="152"/>
      <c r="AA15" s="152"/>
      <c r="AB15" s="152"/>
      <c r="AC15" s="36" t="s">
        <v>23</v>
      </c>
      <c r="AD15" s="3">
        <v>75</v>
      </c>
      <c r="AE15" s="37">
        <v>1.4</v>
      </c>
      <c r="AF15" s="3">
        <v>160</v>
      </c>
      <c r="AG15" s="37">
        <v>1.1000000000000001</v>
      </c>
      <c r="AH15" s="217"/>
      <c r="AI15" s="219"/>
      <c r="AJ15" s="219"/>
      <c r="AK15" s="219"/>
      <c r="AL15" s="221"/>
      <c r="AM15" s="152"/>
      <c r="AN15" s="152"/>
      <c r="AO15" s="162"/>
    </row>
    <row r="16" spans="1:44" x14ac:dyDescent="0.3">
      <c r="C16" s="183"/>
      <c r="D16" s="164"/>
      <c r="E16" s="152"/>
      <c r="F16" s="152"/>
      <c r="G16" s="152"/>
      <c r="H16" s="152"/>
      <c r="I16" s="152"/>
      <c r="J16" s="152"/>
      <c r="K16" s="152"/>
      <c r="L16" s="152"/>
      <c r="M16" s="152"/>
      <c r="N16" s="152" t="s">
        <v>249</v>
      </c>
      <c r="O16" s="152">
        <v>151</v>
      </c>
      <c r="P16" s="162">
        <v>1.3</v>
      </c>
      <c r="Q16" s="152">
        <v>167</v>
      </c>
      <c r="R16" s="162">
        <v>1</v>
      </c>
      <c r="S16" s="3"/>
      <c r="T16" s="3"/>
      <c r="U16" s="3"/>
      <c r="V16" s="3"/>
      <c r="W16" s="34"/>
      <c r="X16" s="152"/>
      <c r="Y16" s="152"/>
      <c r="Z16" s="152"/>
      <c r="AA16" s="152"/>
      <c r="AB16" s="152"/>
      <c r="AC16" s="36" t="s">
        <v>24</v>
      </c>
      <c r="AD16" s="3">
        <v>85</v>
      </c>
      <c r="AE16" s="37">
        <v>1.6</v>
      </c>
      <c r="AF16" s="3">
        <v>187</v>
      </c>
      <c r="AG16" s="37">
        <v>1.1000000000000001</v>
      </c>
      <c r="AH16" s="218"/>
      <c r="AI16" s="220"/>
      <c r="AJ16" s="220"/>
      <c r="AK16" s="220"/>
      <c r="AL16" s="222"/>
      <c r="AM16" s="152"/>
      <c r="AN16" s="152"/>
      <c r="AO16" s="162"/>
    </row>
    <row r="17" spans="1:45" x14ac:dyDescent="0.3">
      <c r="C17" s="183"/>
      <c r="D17" s="164" t="s">
        <v>210</v>
      </c>
      <c r="E17" s="152">
        <v>262</v>
      </c>
      <c r="F17" s="152"/>
      <c r="G17" s="152">
        <v>262</v>
      </c>
      <c r="H17" s="152"/>
      <c r="I17" s="152" t="s">
        <v>183</v>
      </c>
      <c r="J17" s="152">
        <v>204</v>
      </c>
      <c r="K17" s="152">
        <v>1.1000000000000001</v>
      </c>
      <c r="L17" s="152">
        <v>247</v>
      </c>
      <c r="M17" s="152">
        <v>1.1000000000000001</v>
      </c>
      <c r="N17" s="152"/>
      <c r="O17" s="152"/>
      <c r="P17" s="162"/>
      <c r="Q17" s="152"/>
      <c r="R17" s="162"/>
      <c r="S17" s="3"/>
      <c r="T17" s="3"/>
      <c r="U17" s="3"/>
      <c r="V17" s="3"/>
      <c r="W17" s="34"/>
      <c r="X17" s="152" t="s">
        <v>193</v>
      </c>
      <c r="Y17" s="152">
        <v>169</v>
      </c>
      <c r="Z17" s="152"/>
      <c r="AA17" s="152">
        <v>198</v>
      </c>
      <c r="AB17" s="152"/>
      <c r="AC17" s="36" t="s">
        <v>25</v>
      </c>
      <c r="AD17" s="3">
        <v>83</v>
      </c>
      <c r="AE17" s="37">
        <v>1.3</v>
      </c>
      <c r="AF17" s="3">
        <v>194</v>
      </c>
      <c r="AG17" s="37">
        <v>1.2</v>
      </c>
      <c r="AM17" s="152" t="s">
        <v>210</v>
      </c>
      <c r="AN17" s="152">
        <v>300</v>
      </c>
      <c r="AO17" s="162">
        <v>1.4</v>
      </c>
    </row>
    <row r="18" spans="1:45" x14ac:dyDescent="0.3">
      <c r="C18" s="183"/>
      <c r="D18" s="164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62"/>
      <c r="Q18" s="152"/>
      <c r="R18" s="162"/>
      <c r="S18" s="3"/>
      <c r="T18" s="3"/>
      <c r="U18" s="3"/>
      <c r="V18" s="3"/>
      <c r="W18" s="34"/>
      <c r="X18" s="152"/>
      <c r="Y18" s="152"/>
      <c r="Z18" s="152"/>
      <c r="AA18" s="152"/>
      <c r="AB18" s="152"/>
      <c r="AC18" s="36" t="s">
        <v>26</v>
      </c>
      <c r="AD18" s="3">
        <v>74</v>
      </c>
      <c r="AE18" s="37">
        <v>1.4</v>
      </c>
      <c r="AF18" s="3">
        <v>147</v>
      </c>
      <c r="AG18" s="37">
        <v>1</v>
      </c>
      <c r="AM18" s="152"/>
      <c r="AN18" s="152"/>
      <c r="AO18" s="162"/>
    </row>
    <row r="19" spans="1:45" x14ac:dyDescent="0.3">
      <c r="A19" s="53" t="s">
        <v>34</v>
      </c>
      <c r="B19" s="53"/>
      <c r="C19" s="51"/>
      <c r="D19" s="16"/>
      <c r="E19" s="16">
        <v>1464</v>
      </c>
      <c r="F19" s="16"/>
      <c r="G19" s="16">
        <v>1552</v>
      </c>
      <c r="H19" s="16"/>
      <c r="I19" s="64"/>
      <c r="J19" s="16"/>
      <c r="K19" s="16">
        <v>1.3</v>
      </c>
      <c r="L19" s="16"/>
      <c r="M19" s="16">
        <v>1.1000000000000001</v>
      </c>
      <c r="N19" s="16"/>
      <c r="O19" s="27">
        <v>632</v>
      </c>
      <c r="P19" s="28">
        <v>1.3</v>
      </c>
      <c r="Q19" s="27">
        <v>680</v>
      </c>
      <c r="R19" s="28">
        <v>1.1000000000000001</v>
      </c>
      <c r="S19" s="16"/>
      <c r="T19" s="16">
        <v>862</v>
      </c>
      <c r="U19" s="16"/>
      <c r="V19" s="16">
        <v>925</v>
      </c>
      <c r="W19" s="51"/>
      <c r="X19" s="16"/>
      <c r="Y19" s="16">
        <v>792</v>
      </c>
      <c r="Z19" s="16"/>
      <c r="AA19" s="16">
        <v>1005</v>
      </c>
      <c r="AB19" s="16"/>
      <c r="AC19" s="16"/>
      <c r="AD19" s="16">
        <f>SUM(AD8:AD18)</f>
        <v>907</v>
      </c>
      <c r="AE19" s="28">
        <f>(AD8*AE8+AD9*AE9+AD10*AE10+AD11*AE11+AD12*AE12+AD13*AE13+AD14*AE14+AD15*AE15+AD16*AE16+AD17*AE17+AD18*AE18)/SUM(AD8:AD18)</f>
        <v>1.4510474090407937</v>
      </c>
      <c r="AF19" s="16">
        <f>SUM(AF8:AF18)</f>
        <v>1806</v>
      </c>
      <c r="AG19" s="28">
        <f>(AF8*AG8+AF9*AG9+AF10*AG10+AF11*AG11+AF12*AG12+AF13*AG13+AF14*AG14+AF15*AG15+AF16*AG16+AF17*AG17+AF18*AG18)/SUM(AF8:AF18)</f>
        <v>1.1411406423034332</v>
      </c>
      <c r="AH19" s="64"/>
      <c r="AI19" s="16"/>
      <c r="AJ19" s="16"/>
      <c r="AK19" s="16"/>
      <c r="AL19" s="16"/>
      <c r="AM19" s="56"/>
      <c r="AN19" s="56">
        <v>1044</v>
      </c>
      <c r="AO19" s="57">
        <v>1.7</v>
      </c>
      <c r="AP19" s="16">
        <v>1469</v>
      </c>
      <c r="AQ19" s="28">
        <v>1.3</v>
      </c>
      <c r="AR19" s="16" t="s">
        <v>213</v>
      </c>
      <c r="AS19" s="28">
        <v>1.5</v>
      </c>
    </row>
    <row r="20" spans="1:45" s="12" customFormat="1" x14ac:dyDescent="0.3">
      <c r="F20" s="43"/>
      <c r="H20" s="43"/>
      <c r="M20" s="8"/>
      <c r="P20" s="8"/>
      <c r="Q20" s="43"/>
      <c r="R20" s="8"/>
      <c r="Z20" s="43"/>
      <c r="AB20" s="43"/>
      <c r="AS20" s="8"/>
    </row>
    <row r="21" spans="1:45" x14ac:dyDescent="0.3">
      <c r="A21" s="68" t="s">
        <v>172</v>
      </c>
      <c r="B21" s="3"/>
      <c r="C21" s="3"/>
      <c r="D21" s="152" t="s">
        <v>1</v>
      </c>
      <c r="E21" s="152"/>
      <c r="F21" s="152"/>
      <c r="G21" s="152"/>
      <c r="H21" s="152"/>
      <c r="I21" s="152" t="s">
        <v>2</v>
      </c>
      <c r="J21" s="152"/>
      <c r="K21" s="152"/>
      <c r="L21" s="152"/>
      <c r="M21" s="152"/>
      <c r="N21" s="152" t="s">
        <v>3</v>
      </c>
      <c r="O21" s="152"/>
      <c r="P21" s="152"/>
      <c r="Q21" s="152"/>
      <c r="R21" s="152"/>
      <c r="S21" s="152" t="s">
        <v>4</v>
      </c>
      <c r="T21" s="152"/>
      <c r="U21" s="152"/>
      <c r="V21" s="152"/>
      <c r="W21" s="152"/>
      <c r="X21" s="152" t="s">
        <v>5</v>
      </c>
      <c r="Y21" s="152"/>
      <c r="Z21" s="152"/>
      <c r="AA21" s="152"/>
      <c r="AB21" s="152"/>
      <c r="AC21" s="152" t="s">
        <v>6</v>
      </c>
      <c r="AD21" s="152"/>
      <c r="AE21" s="152"/>
      <c r="AF21" s="152"/>
      <c r="AG21" s="152"/>
      <c r="AH21" s="152" t="s">
        <v>7</v>
      </c>
      <c r="AI21" s="152"/>
      <c r="AJ21" s="152"/>
      <c r="AK21" s="152"/>
      <c r="AL21" s="152"/>
      <c r="AM21" s="152" t="s">
        <v>8</v>
      </c>
      <c r="AN21" s="152"/>
      <c r="AO21" s="152"/>
      <c r="AP21" s="152"/>
      <c r="AQ21" s="152"/>
      <c r="AR21" s="12"/>
      <c r="AS21" s="8"/>
    </row>
    <row r="22" spans="1:45" x14ac:dyDescent="0.3">
      <c r="A22" s="3"/>
      <c r="B22" s="3"/>
      <c r="C22" s="3"/>
      <c r="D22" s="3" t="s">
        <v>37</v>
      </c>
      <c r="E22" s="3" t="s">
        <v>11</v>
      </c>
      <c r="F22" s="3" t="s">
        <v>27</v>
      </c>
      <c r="G22" s="3" t="s">
        <v>11</v>
      </c>
      <c r="H22" s="3" t="s">
        <v>28</v>
      </c>
      <c r="I22" s="3" t="s">
        <v>37</v>
      </c>
      <c r="J22" s="3" t="s">
        <v>11</v>
      </c>
      <c r="K22" s="3" t="s">
        <v>27</v>
      </c>
      <c r="L22" s="3" t="s">
        <v>11</v>
      </c>
      <c r="M22" s="3" t="s">
        <v>28</v>
      </c>
      <c r="N22" s="3" t="s">
        <v>37</v>
      </c>
      <c r="O22" s="3" t="s">
        <v>11</v>
      </c>
      <c r="P22" s="3" t="s">
        <v>27</v>
      </c>
      <c r="Q22" s="3" t="s">
        <v>11</v>
      </c>
      <c r="R22" s="3" t="s">
        <v>28</v>
      </c>
      <c r="S22" s="3" t="s">
        <v>37</v>
      </c>
      <c r="T22" s="3" t="s">
        <v>11</v>
      </c>
      <c r="U22" s="3" t="s">
        <v>27</v>
      </c>
      <c r="V22" s="3" t="s">
        <v>11</v>
      </c>
      <c r="W22" s="3" t="s">
        <v>28</v>
      </c>
      <c r="X22" s="3" t="s">
        <v>37</v>
      </c>
      <c r="Y22" s="3" t="s">
        <v>11</v>
      </c>
      <c r="Z22" s="3" t="s">
        <v>27</v>
      </c>
      <c r="AA22" s="3" t="s">
        <v>11</v>
      </c>
      <c r="AB22" s="3" t="s">
        <v>28</v>
      </c>
      <c r="AC22" s="55" t="s">
        <v>37</v>
      </c>
      <c r="AD22" s="55" t="s">
        <v>11</v>
      </c>
      <c r="AE22" s="55" t="s">
        <v>27</v>
      </c>
      <c r="AF22" s="55" t="s">
        <v>11</v>
      </c>
      <c r="AG22" s="55" t="s">
        <v>28</v>
      </c>
      <c r="AH22" s="3" t="s">
        <v>37</v>
      </c>
      <c r="AI22" s="3" t="s">
        <v>11</v>
      </c>
      <c r="AJ22" s="3" t="s">
        <v>27</v>
      </c>
      <c r="AK22" s="3" t="s">
        <v>11</v>
      </c>
      <c r="AL22" s="3" t="s">
        <v>28</v>
      </c>
      <c r="AM22" s="55" t="s">
        <v>37</v>
      </c>
      <c r="AN22" s="55" t="s">
        <v>11</v>
      </c>
      <c r="AO22" s="55" t="s">
        <v>27</v>
      </c>
      <c r="AP22" s="55" t="s">
        <v>11</v>
      </c>
      <c r="AQ22" s="3" t="s">
        <v>28</v>
      </c>
    </row>
    <row r="23" spans="1:45" x14ac:dyDescent="0.3">
      <c r="AC23" s="36" t="s">
        <v>12</v>
      </c>
      <c r="AD23" s="3">
        <v>277</v>
      </c>
      <c r="AE23" s="37">
        <f>AE3/Energy!AC3</f>
        <v>0.16722408026755853</v>
      </c>
      <c r="AF23" s="3">
        <v>302</v>
      </c>
      <c r="AG23" s="37">
        <f>AG3/Energy!AE3</f>
        <v>0.16029066039752085</v>
      </c>
      <c r="AM23" s="3"/>
      <c r="AN23" s="3" t="s">
        <v>212</v>
      </c>
      <c r="AO23" s="3" t="s">
        <v>211</v>
      </c>
      <c r="AP23" s="3" t="s">
        <v>217</v>
      </c>
    </row>
    <row r="24" spans="1:45" x14ac:dyDescent="0.3">
      <c r="AC24" s="36" t="s">
        <v>13</v>
      </c>
      <c r="AD24" s="3">
        <v>168</v>
      </c>
      <c r="AE24" s="37">
        <f>AE4/Energy!AC4</f>
        <v>0.15707423066350773</v>
      </c>
      <c r="AF24" s="3">
        <v>179</v>
      </c>
      <c r="AG24" s="37">
        <f>AG4/Energy!AE4</f>
        <v>0.1485928259383637</v>
      </c>
      <c r="AM24" s="39" t="s">
        <v>214</v>
      </c>
      <c r="AN24" s="3">
        <v>1503</v>
      </c>
      <c r="AO24" s="37">
        <f>AO4/Energy!AM4</f>
        <v>0.18106154632401256</v>
      </c>
      <c r="AP24" s="162">
        <f>AP4/Energy!AN4</f>
        <v>0.16408506169598319</v>
      </c>
      <c r="AQ24" s="5"/>
    </row>
    <row r="25" spans="1:45" x14ac:dyDescent="0.3">
      <c r="AC25" s="36" t="s">
        <v>14</v>
      </c>
      <c r="AD25" s="3">
        <v>93</v>
      </c>
      <c r="AE25" s="37">
        <f>AE5/Energy!AC5</f>
        <v>0.15617491590581453</v>
      </c>
      <c r="AF25" s="3">
        <v>89</v>
      </c>
      <c r="AG25" s="37">
        <f>AG5/Energy!AE5</f>
        <v>0.14943885709162097</v>
      </c>
      <c r="AM25" s="40" t="s">
        <v>215</v>
      </c>
      <c r="AN25" s="3">
        <v>1620</v>
      </c>
      <c r="AO25" s="37">
        <f>AO5/Energy!AM5</f>
        <v>0.16656690003383393</v>
      </c>
      <c r="AP25" s="162"/>
      <c r="AQ25" s="5"/>
    </row>
    <row r="26" spans="1:45" x14ac:dyDescent="0.3">
      <c r="AC26" s="36" t="s">
        <v>15</v>
      </c>
      <c r="AD26" s="3">
        <v>80</v>
      </c>
      <c r="AE26" s="37">
        <f>AE6/Energy!AC6</f>
        <v>0.14943056281954123</v>
      </c>
      <c r="AF26" s="3">
        <v>117</v>
      </c>
      <c r="AG26" s="37">
        <f>AG6/Energy!AE6</f>
        <v>0.15252737866447028</v>
      </c>
      <c r="AM26" s="3" t="s">
        <v>216</v>
      </c>
      <c r="AN26" s="3">
        <v>1500</v>
      </c>
      <c r="AO26" s="37">
        <f>AO6/Energy!AM6</f>
        <v>0.14788986413370206</v>
      </c>
      <c r="AP26" s="162"/>
      <c r="AQ26" s="12"/>
      <c r="AR26" s="8"/>
    </row>
    <row r="27" spans="1:45" x14ac:dyDescent="0.3">
      <c r="R27" s="5"/>
      <c r="AC27" s="36"/>
      <c r="AD27" s="3"/>
      <c r="AE27" s="37"/>
      <c r="AF27" s="3"/>
      <c r="AG27" s="37"/>
      <c r="AM27" s="3"/>
      <c r="AN27" s="3" t="s">
        <v>212</v>
      </c>
      <c r="AO27" s="3" t="s">
        <v>211</v>
      </c>
      <c r="AP27" s="3"/>
    </row>
    <row r="28" spans="1:45" x14ac:dyDescent="0.3">
      <c r="I28" s="3" t="s">
        <v>16</v>
      </c>
      <c r="J28" s="3">
        <v>47</v>
      </c>
      <c r="K28" s="3">
        <v>0.14000000000000001</v>
      </c>
      <c r="L28" s="3">
        <v>52</v>
      </c>
      <c r="M28" s="3">
        <v>0.16</v>
      </c>
      <c r="N28" s="152" t="s">
        <v>191</v>
      </c>
      <c r="O28" s="152">
        <v>131</v>
      </c>
      <c r="P28" s="162">
        <f>P8/Energy!N8</f>
        <v>0.12665098606839151</v>
      </c>
      <c r="Q28" s="152">
        <v>119</v>
      </c>
      <c r="R28" s="162">
        <f>R8/Energy!P8</f>
        <v>0.15086748805632386</v>
      </c>
      <c r="S28" s="3"/>
      <c r="T28" s="3"/>
      <c r="U28" s="3"/>
      <c r="V28" s="3"/>
      <c r="W28" s="3"/>
      <c r="X28" s="152" t="s">
        <v>191</v>
      </c>
      <c r="Y28" s="152">
        <v>132</v>
      </c>
      <c r="Z28" s="152"/>
      <c r="AA28" s="152">
        <v>202</v>
      </c>
      <c r="AB28" s="152"/>
      <c r="AC28" s="36" t="s">
        <v>16</v>
      </c>
      <c r="AD28" s="3">
        <v>135</v>
      </c>
      <c r="AE28" s="37">
        <f>AE8/Energy!AC8</f>
        <v>0.14406701174146144</v>
      </c>
      <c r="AF28" s="3">
        <v>192</v>
      </c>
      <c r="AG28" s="37">
        <f>AG8/Energy!AE8</f>
        <v>0.14752526370140887</v>
      </c>
      <c r="AH28" s="3"/>
      <c r="AI28" s="3"/>
      <c r="AJ28" s="3"/>
      <c r="AK28" s="3"/>
      <c r="AL28" s="3"/>
      <c r="AM28" s="152" t="s">
        <v>207</v>
      </c>
      <c r="AN28" s="152">
        <v>772</v>
      </c>
      <c r="AO28" s="162">
        <f>AO8/Energy!AM8</f>
        <v>0.18500246669955597</v>
      </c>
    </row>
    <row r="29" spans="1:45" x14ac:dyDescent="0.3">
      <c r="I29" s="152" t="s">
        <v>181</v>
      </c>
      <c r="J29" s="152">
        <v>221</v>
      </c>
      <c r="K29" s="152">
        <v>0.14000000000000001</v>
      </c>
      <c r="L29" s="152">
        <v>259</v>
      </c>
      <c r="M29" s="152">
        <v>0.15</v>
      </c>
      <c r="N29" s="152"/>
      <c r="O29" s="152"/>
      <c r="P29" s="162"/>
      <c r="Q29" s="152"/>
      <c r="R29" s="162"/>
      <c r="S29" s="3"/>
      <c r="T29" s="3"/>
      <c r="U29" s="3"/>
      <c r="V29" s="3"/>
      <c r="W29" s="3"/>
      <c r="X29" s="152"/>
      <c r="Y29" s="152"/>
      <c r="Z29" s="152"/>
      <c r="AA29" s="152"/>
      <c r="AB29" s="152"/>
      <c r="AC29" s="36" t="s">
        <v>17</v>
      </c>
      <c r="AD29" s="3">
        <v>77</v>
      </c>
      <c r="AE29" s="37">
        <f>AE9/Energy!AC9</f>
        <v>0.14737462630005471</v>
      </c>
      <c r="AF29" s="3">
        <v>137</v>
      </c>
      <c r="AG29" s="37">
        <f>AG9/Energy!AE9</f>
        <v>0.17144515073985175</v>
      </c>
      <c r="AH29" s="3"/>
      <c r="AI29" s="3"/>
      <c r="AJ29" s="3"/>
      <c r="AK29" s="3"/>
      <c r="AL29" s="3"/>
      <c r="AM29" s="152"/>
      <c r="AN29" s="152"/>
      <c r="AO29" s="162"/>
    </row>
    <row r="30" spans="1:45" x14ac:dyDescent="0.3">
      <c r="I30" s="152"/>
      <c r="J30" s="152"/>
      <c r="K30" s="152"/>
      <c r="L30" s="152"/>
      <c r="M30" s="152"/>
      <c r="N30" s="152" t="s">
        <v>248</v>
      </c>
      <c r="O30" s="152">
        <v>350</v>
      </c>
      <c r="P30" s="162">
        <f>P10/Energy!N10</f>
        <v>0.12910914688648326</v>
      </c>
      <c r="Q30" s="152">
        <v>394</v>
      </c>
      <c r="R30" s="162">
        <f>R10/Energy!P10</f>
        <v>0.14615997874036674</v>
      </c>
      <c r="S30" s="3"/>
      <c r="T30" s="3"/>
      <c r="U30" s="3"/>
      <c r="V30" s="3"/>
      <c r="W30" s="3"/>
      <c r="X30" s="152" t="s">
        <v>192</v>
      </c>
      <c r="Y30" s="152">
        <v>183</v>
      </c>
      <c r="Z30" s="152"/>
      <c r="AA30" s="152">
        <v>247</v>
      </c>
      <c r="AB30" s="152"/>
      <c r="AC30" s="36" t="s">
        <v>18</v>
      </c>
      <c r="AD30" s="3">
        <v>85</v>
      </c>
      <c r="AE30" s="37">
        <f>AE10/Energy!AC10</f>
        <v>0.16273203845125594</v>
      </c>
      <c r="AF30" s="3">
        <v>158</v>
      </c>
      <c r="AG30" s="37">
        <f>AG10/Energy!AE10</f>
        <v>0.16360364290778207</v>
      </c>
      <c r="AH30" s="3"/>
      <c r="AI30" s="3"/>
      <c r="AJ30" s="3"/>
      <c r="AK30" s="3"/>
      <c r="AL30" s="3"/>
      <c r="AM30" s="152"/>
      <c r="AN30" s="152"/>
      <c r="AO30" s="162"/>
    </row>
    <row r="31" spans="1:45" x14ac:dyDescent="0.3">
      <c r="I31" s="152"/>
      <c r="J31" s="152"/>
      <c r="K31" s="152"/>
      <c r="L31" s="152"/>
      <c r="M31" s="152"/>
      <c r="N31" s="152"/>
      <c r="O31" s="152"/>
      <c r="P31" s="162"/>
      <c r="Q31" s="152"/>
      <c r="R31" s="162"/>
      <c r="S31" s="3"/>
      <c r="T31" s="3"/>
      <c r="U31" s="3"/>
      <c r="V31" s="3"/>
      <c r="W31" s="3"/>
      <c r="X31" s="152"/>
      <c r="Y31" s="152"/>
      <c r="Z31" s="152"/>
      <c r="AA31" s="152"/>
      <c r="AB31" s="152"/>
      <c r="AC31" s="36" t="s">
        <v>19</v>
      </c>
      <c r="AD31" s="3">
        <v>84</v>
      </c>
      <c r="AE31" s="37">
        <f>AE11/Energy!AC11</f>
        <v>0.15768228071650831</v>
      </c>
      <c r="AF31" s="3">
        <v>160</v>
      </c>
      <c r="AG31" s="37">
        <f>AG11/Energy!AE11</f>
        <v>0.18018267751458789</v>
      </c>
      <c r="AH31" s="3"/>
      <c r="AI31" s="3"/>
      <c r="AJ31" s="3"/>
      <c r="AK31" s="3"/>
      <c r="AL31" s="3"/>
      <c r="AM31" s="158" t="s">
        <v>208</v>
      </c>
      <c r="AN31" s="152">
        <v>692</v>
      </c>
      <c r="AO31" s="162">
        <f>AO11/Energy!AM11</f>
        <v>0.19314962657738863</v>
      </c>
    </row>
    <row r="32" spans="1:45" x14ac:dyDescent="0.3">
      <c r="I32" s="152"/>
      <c r="J32" s="152"/>
      <c r="K32" s="152"/>
      <c r="L32" s="152"/>
      <c r="M32" s="152"/>
      <c r="N32" s="152"/>
      <c r="O32" s="152"/>
      <c r="P32" s="162"/>
      <c r="Q32" s="152"/>
      <c r="R32" s="162"/>
      <c r="S32" s="3"/>
      <c r="T32" s="3"/>
      <c r="U32" s="3"/>
      <c r="V32" s="3"/>
      <c r="W32" s="3"/>
      <c r="X32" s="152"/>
      <c r="Y32" s="152"/>
      <c r="Z32" s="152"/>
      <c r="AA32" s="152"/>
      <c r="AB32" s="152"/>
      <c r="AC32" s="36" t="s">
        <v>20</v>
      </c>
      <c r="AD32" s="3">
        <v>69</v>
      </c>
      <c r="AE32" s="37">
        <f>AE12/Energy!AC12</f>
        <v>0.16065731794083218</v>
      </c>
      <c r="AF32" s="3">
        <v>167</v>
      </c>
      <c r="AG32" s="37">
        <f>AG12/Energy!AE12</f>
        <v>0.17250031363693388</v>
      </c>
      <c r="AH32" s="3"/>
      <c r="AI32" s="3"/>
      <c r="AJ32" s="3"/>
      <c r="AK32" s="3"/>
      <c r="AL32" s="3"/>
      <c r="AM32" s="158"/>
      <c r="AN32" s="152"/>
      <c r="AO32" s="162"/>
    </row>
    <row r="33" spans="1:45" x14ac:dyDescent="0.3">
      <c r="I33" s="152" t="s">
        <v>182</v>
      </c>
      <c r="J33" s="152">
        <v>308</v>
      </c>
      <c r="K33" s="152">
        <v>0.15</v>
      </c>
      <c r="L33" s="152">
        <v>317</v>
      </c>
      <c r="M33" s="152">
        <v>0.16</v>
      </c>
      <c r="N33" s="152"/>
      <c r="O33" s="152"/>
      <c r="P33" s="162"/>
      <c r="Q33" s="152"/>
      <c r="R33" s="162"/>
      <c r="S33" s="3"/>
      <c r="T33" s="3"/>
      <c r="U33" s="3"/>
      <c r="V33" s="3"/>
      <c r="W33" s="3"/>
      <c r="X33" s="152" t="s">
        <v>182</v>
      </c>
      <c r="Y33" s="152">
        <v>308</v>
      </c>
      <c r="Z33" s="152"/>
      <c r="AA33" s="152">
        <v>358</v>
      </c>
      <c r="AB33" s="152"/>
      <c r="AC33" s="36" t="s">
        <v>21</v>
      </c>
      <c r="AD33" s="3">
        <v>67</v>
      </c>
      <c r="AE33" s="37">
        <f>AE13/Energy!AC13</f>
        <v>0.16198454204655899</v>
      </c>
      <c r="AF33" s="3">
        <v>168</v>
      </c>
      <c r="AG33" s="37">
        <f>AG13/Energy!AE13</f>
        <v>0.17719643029736784</v>
      </c>
      <c r="AH33" s="3"/>
      <c r="AI33" s="3"/>
      <c r="AJ33" s="3"/>
      <c r="AK33" s="3"/>
      <c r="AL33" s="3"/>
      <c r="AM33" s="158"/>
      <c r="AN33" s="152"/>
      <c r="AO33" s="162"/>
    </row>
    <row r="34" spans="1:45" x14ac:dyDescent="0.3">
      <c r="I34" s="152"/>
      <c r="J34" s="152"/>
      <c r="K34" s="152"/>
      <c r="L34" s="152"/>
      <c r="M34" s="152"/>
      <c r="N34" s="152"/>
      <c r="O34" s="152"/>
      <c r="P34" s="162"/>
      <c r="Q34" s="152"/>
      <c r="R34" s="162"/>
      <c r="S34" s="3"/>
      <c r="T34" s="3"/>
      <c r="U34" s="3"/>
      <c r="V34" s="3"/>
      <c r="W34" s="3"/>
      <c r="X34" s="152"/>
      <c r="Y34" s="152"/>
      <c r="Z34" s="152"/>
      <c r="AA34" s="152"/>
      <c r="AB34" s="152"/>
      <c r="AC34" s="36" t="s">
        <v>22</v>
      </c>
      <c r="AD34" s="3">
        <v>73</v>
      </c>
      <c r="AE34" s="37">
        <f>AE14/Energy!AC14</f>
        <v>0.20295639820045328</v>
      </c>
      <c r="AF34" s="3">
        <v>136</v>
      </c>
      <c r="AG34" s="37">
        <f>AG14/Energy!AE14</f>
        <v>0.19112236609489225</v>
      </c>
      <c r="AH34" s="3"/>
      <c r="AI34" s="3"/>
      <c r="AJ34" s="3"/>
      <c r="AK34" s="3"/>
      <c r="AL34" s="3"/>
      <c r="AM34" s="152" t="s">
        <v>209</v>
      </c>
      <c r="AN34" s="152">
        <v>749</v>
      </c>
      <c r="AO34" s="162">
        <f>AO14/Energy!AM14</f>
        <v>0.20316944331572531</v>
      </c>
    </row>
    <row r="35" spans="1:45" x14ac:dyDescent="0.3">
      <c r="I35" s="152"/>
      <c r="J35" s="152"/>
      <c r="K35" s="152"/>
      <c r="L35" s="152"/>
      <c r="M35" s="152"/>
      <c r="N35" s="152"/>
      <c r="O35" s="152"/>
      <c r="P35" s="162"/>
      <c r="Q35" s="152"/>
      <c r="R35" s="162"/>
      <c r="S35" s="3"/>
      <c r="T35" s="3"/>
      <c r="U35" s="3"/>
      <c r="V35" s="3"/>
      <c r="W35" s="3"/>
      <c r="X35" s="152"/>
      <c r="Y35" s="152"/>
      <c r="Z35" s="152"/>
      <c r="AA35" s="152"/>
      <c r="AB35" s="152"/>
      <c r="AC35" s="36" t="s">
        <v>23</v>
      </c>
      <c r="AD35" s="3">
        <v>75</v>
      </c>
      <c r="AE35" s="37">
        <f>AE15/Energy!AC15</f>
        <v>0.17056114617090223</v>
      </c>
      <c r="AF35" s="3">
        <v>160</v>
      </c>
      <c r="AG35" s="37">
        <f>AG15/Energy!AE15</f>
        <v>0.17163631824494063</v>
      </c>
      <c r="AH35" s="3"/>
      <c r="AI35" s="3"/>
      <c r="AJ35" s="3"/>
      <c r="AK35" s="3"/>
      <c r="AL35" s="3"/>
      <c r="AM35" s="152"/>
      <c r="AN35" s="152"/>
      <c r="AO35" s="162"/>
    </row>
    <row r="36" spans="1:45" x14ac:dyDescent="0.3">
      <c r="I36" s="152"/>
      <c r="J36" s="152"/>
      <c r="K36" s="152"/>
      <c r="L36" s="152"/>
      <c r="M36" s="152"/>
      <c r="N36" s="152" t="s">
        <v>249</v>
      </c>
      <c r="O36" s="152">
        <v>151</v>
      </c>
      <c r="P36" s="162">
        <f>P16/Energy!N16</f>
        <v>0.14920234132904855</v>
      </c>
      <c r="Q36" s="152">
        <v>167</v>
      </c>
      <c r="R36" s="162">
        <f>R16/Energy!P16</f>
        <v>0.14827995255041518</v>
      </c>
      <c r="S36" s="3"/>
      <c r="T36" s="3"/>
      <c r="U36" s="3"/>
      <c r="V36" s="3"/>
      <c r="W36" s="3"/>
      <c r="X36" s="152"/>
      <c r="Y36" s="152"/>
      <c r="Z36" s="152"/>
      <c r="AA36" s="152"/>
      <c r="AB36" s="152"/>
      <c r="AC36" s="36" t="s">
        <v>24</v>
      </c>
      <c r="AD36" s="3">
        <v>85</v>
      </c>
      <c r="AE36" s="37">
        <f>AE16/Energy!AC16</f>
        <v>0.19742605777180017</v>
      </c>
      <c r="AF36" s="3">
        <v>187</v>
      </c>
      <c r="AG36" s="37">
        <f>AG16/Energy!AE16</f>
        <v>0.17886178861788618</v>
      </c>
      <c r="AH36" s="3"/>
      <c r="AI36" s="3"/>
      <c r="AJ36" s="3"/>
      <c r="AK36" s="3"/>
      <c r="AL36" s="3"/>
      <c r="AM36" s="152"/>
      <c r="AN36" s="152"/>
      <c r="AO36" s="162"/>
    </row>
    <row r="37" spans="1:45" x14ac:dyDescent="0.3">
      <c r="I37" s="152" t="s">
        <v>183</v>
      </c>
      <c r="J37" s="152">
        <v>204</v>
      </c>
      <c r="K37" s="152">
        <v>0.15</v>
      </c>
      <c r="L37" s="152">
        <v>247</v>
      </c>
      <c r="M37" s="152">
        <v>0.17</v>
      </c>
      <c r="N37" s="152"/>
      <c r="O37" s="152"/>
      <c r="P37" s="162"/>
      <c r="Q37" s="152"/>
      <c r="R37" s="162"/>
      <c r="S37" s="3"/>
      <c r="T37" s="3"/>
      <c r="U37" s="3"/>
      <c r="V37" s="3"/>
      <c r="W37" s="3"/>
      <c r="X37" s="152" t="s">
        <v>193</v>
      </c>
      <c r="Y37" s="152">
        <v>169</v>
      </c>
      <c r="Z37" s="152"/>
      <c r="AA37" s="152">
        <v>198</v>
      </c>
      <c r="AB37" s="152"/>
      <c r="AC37" s="36" t="s">
        <v>25</v>
      </c>
      <c r="AD37" s="3">
        <v>83</v>
      </c>
      <c r="AE37" s="37">
        <f>AE17/Energy!AC17</f>
        <v>0.16683350016683349</v>
      </c>
      <c r="AF37" s="3">
        <v>194</v>
      </c>
      <c r="AG37" s="37">
        <f>AG17/Energy!AE17</f>
        <v>0.19084576481440249</v>
      </c>
      <c r="AM37" s="152" t="s">
        <v>210</v>
      </c>
      <c r="AN37" s="152">
        <v>300</v>
      </c>
      <c r="AO37" s="162">
        <f>AO17/Energy!AM17</f>
        <v>0.2090176171991639</v>
      </c>
    </row>
    <row r="38" spans="1:45" x14ac:dyDescent="0.3">
      <c r="I38" s="152"/>
      <c r="J38" s="152"/>
      <c r="K38" s="152"/>
      <c r="L38" s="152"/>
      <c r="M38" s="152"/>
      <c r="N38" s="152"/>
      <c r="O38" s="152"/>
      <c r="P38" s="162"/>
      <c r="Q38" s="152"/>
      <c r="R38" s="162"/>
      <c r="S38" s="3"/>
      <c r="T38" s="3"/>
      <c r="U38" s="3"/>
      <c r="V38" s="3"/>
      <c r="W38" s="3"/>
      <c r="X38" s="152"/>
      <c r="Y38" s="152"/>
      <c r="Z38" s="152"/>
      <c r="AA38" s="152"/>
      <c r="AB38" s="152"/>
      <c r="AC38" s="36" t="s">
        <v>26</v>
      </c>
      <c r="AD38" s="3">
        <v>74</v>
      </c>
      <c r="AE38" s="37">
        <f>AE18/Energy!AC18</f>
        <v>0.18498454057768027</v>
      </c>
      <c r="AF38" s="3">
        <v>147</v>
      </c>
      <c r="AG38" s="37">
        <f>AG18/Energy!AE18</f>
        <v>0.18033939874844454</v>
      </c>
      <c r="AM38" s="152"/>
      <c r="AN38" s="152"/>
      <c r="AO38" s="162"/>
    </row>
    <row r="39" spans="1:45" x14ac:dyDescent="0.3">
      <c r="A39" s="53" t="s">
        <v>34</v>
      </c>
      <c r="B39" s="53"/>
      <c r="C39" s="16"/>
      <c r="D39" s="16"/>
      <c r="E39" s="16"/>
      <c r="F39" s="16"/>
      <c r="G39" s="16"/>
      <c r="H39" s="16"/>
      <c r="I39" s="56"/>
      <c r="J39" s="56"/>
      <c r="K39" s="56">
        <v>0.1</v>
      </c>
      <c r="L39" s="56"/>
      <c r="M39" s="56">
        <v>0.2</v>
      </c>
      <c r="N39" s="56"/>
      <c r="O39" s="59">
        <v>632</v>
      </c>
      <c r="P39" s="57">
        <f>P19/Energy!N19</f>
        <v>0.13066639863302845</v>
      </c>
      <c r="Q39" s="59">
        <v>680</v>
      </c>
      <c r="R39" s="57">
        <f>R19/Energy!P19</f>
        <v>0.14846807936293699</v>
      </c>
      <c r="S39" s="56"/>
      <c r="T39" s="56"/>
      <c r="U39" s="56"/>
      <c r="V39" s="56"/>
      <c r="W39" s="56"/>
      <c r="X39" s="56"/>
      <c r="Y39" s="56">
        <v>792</v>
      </c>
      <c r="Z39" s="56"/>
      <c r="AA39" s="56">
        <v>1005</v>
      </c>
      <c r="AB39" s="56"/>
      <c r="AC39" s="56"/>
      <c r="AD39" s="56">
        <f>SUM(AD28:AD38)</f>
        <v>907</v>
      </c>
      <c r="AE39" s="57">
        <f>(AD28*AE28+AD29*AE29+AD30*AE30+AD31*AE31+AD32*AE32+AD33*AE33+AD34*AE34+AD35*AE35+AD36*AE36+AD37*AE37+AD38*AE38)/SUM(AD28:AD38)</f>
        <v>0.16729647339849077</v>
      </c>
      <c r="AF39" s="56">
        <f>SUM(AF28:AF38)</f>
        <v>1806</v>
      </c>
      <c r="AG39" s="57">
        <f>(AF28*AG28+AF29*AG29+AF30*AG30+AF31*AG31+AF32*AG32+AF33*AG33+AF34*AG34+AF35*AG35+AF36*AG36+AF37*AG37+AF38*AG38)/SUM(AF28:AF38)</f>
        <v>0.17469743637916696</v>
      </c>
      <c r="AH39" s="16"/>
      <c r="AI39" s="16"/>
      <c r="AJ39" s="16"/>
      <c r="AK39" s="16"/>
      <c r="AL39" s="16"/>
      <c r="AM39" s="56"/>
      <c r="AN39" s="56">
        <v>1044</v>
      </c>
      <c r="AO39" s="57">
        <f>AO19/Energy!AM19</f>
        <v>0.18550851156700132</v>
      </c>
      <c r="AP39" s="16">
        <v>1469</v>
      </c>
      <c r="AQ39" s="28">
        <f>AQ19/Energy!AO19</f>
        <v>0.19883756500458855</v>
      </c>
      <c r="AR39" t="s">
        <v>213</v>
      </c>
      <c r="AS39" s="5"/>
    </row>
    <row r="40" spans="1:45" s="12" customFormat="1" x14ac:dyDescent="0.3">
      <c r="M40" s="8"/>
      <c r="P40" s="8"/>
      <c r="Q40" s="8"/>
      <c r="R40" s="8"/>
      <c r="Z40" s="43"/>
      <c r="AB40" s="43"/>
      <c r="AS40" s="8"/>
    </row>
    <row r="41" spans="1:45" x14ac:dyDescent="0.3">
      <c r="AR41" s="12"/>
      <c r="AS41" s="8"/>
    </row>
    <row r="42" spans="1:45" x14ac:dyDescent="0.3">
      <c r="A42" s="68" t="s">
        <v>173</v>
      </c>
      <c r="B42" s="3"/>
      <c r="C42" s="3"/>
      <c r="D42" s="152" t="s">
        <v>1</v>
      </c>
      <c r="E42" s="152"/>
      <c r="F42" s="152"/>
      <c r="G42" s="152"/>
      <c r="H42" s="152"/>
      <c r="I42" s="152" t="s">
        <v>2</v>
      </c>
      <c r="J42" s="152"/>
      <c r="K42" s="152"/>
      <c r="L42" s="152"/>
      <c r="M42" s="152"/>
      <c r="N42" s="152" t="s">
        <v>3</v>
      </c>
      <c r="O42" s="152"/>
      <c r="P42" s="152"/>
      <c r="Q42" s="152"/>
      <c r="R42" s="152"/>
      <c r="S42" s="152" t="s">
        <v>4</v>
      </c>
      <c r="T42" s="152"/>
      <c r="U42" s="152"/>
      <c r="V42" s="152"/>
      <c r="W42" s="152"/>
      <c r="X42" s="152" t="s">
        <v>5</v>
      </c>
      <c r="Y42" s="152"/>
      <c r="Z42" s="152"/>
      <c r="AA42" s="152"/>
      <c r="AB42" s="152"/>
      <c r="AC42" s="152" t="s">
        <v>6</v>
      </c>
      <c r="AD42" s="152"/>
      <c r="AE42" s="152"/>
      <c r="AF42" s="152"/>
      <c r="AG42" s="152"/>
      <c r="AH42" s="152" t="s">
        <v>7</v>
      </c>
      <c r="AI42" s="152"/>
      <c r="AJ42" s="152"/>
      <c r="AK42" s="152"/>
      <c r="AL42" s="152"/>
      <c r="AM42" s="152" t="s">
        <v>8</v>
      </c>
      <c r="AN42" s="152"/>
      <c r="AO42" s="152"/>
      <c r="AP42" s="152"/>
      <c r="AQ42" s="152"/>
    </row>
    <row r="43" spans="1:45" x14ac:dyDescent="0.3">
      <c r="A43" s="3"/>
      <c r="B43" s="3"/>
      <c r="C43" s="3"/>
      <c r="D43" s="3" t="s">
        <v>37</v>
      </c>
      <c r="E43" s="3" t="s">
        <v>11</v>
      </c>
      <c r="F43" s="3" t="s">
        <v>27</v>
      </c>
      <c r="G43" s="3" t="s">
        <v>11</v>
      </c>
      <c r="H43" s="3" t="s">
        <v>28</v>
      </c>
      <c r="I43" s="3" t="s">
        <v>37</v>
      </c>
      <c r="J43" s="3" t="s">
        <v>11</v>
      </c>
      <c r="K43" s="3" t="s">
        <v>27</v>
      </c>
      <c r="L43" s="3" t="s">
        <v>11</v>
      </c>
      <c r="M43" s="3" t="s">
        <v>28</v>
      </c>
      <c r="N43" s="3" t="s">
        <v>37</v>
      </c>
      <c r="O43" s="3" t="s">
        <v>11</v>
      </c>
      <c r="P43" s="3" t="s">
        <v>27</v>
      </c>
      <c r="Q43" s="3" t="s">
        <v>11</v>
      </c>
      <c r="R43" s="3" t="s">
        <v>28</v>
      </c>
      <c r="S43" s="3" t="s">
        <v>37</v>
      </c>
      <c r="T43" s="3" t="s">
        <v>11</v>
      </c>
      <c r="U43" s="3" t="s">
        <v>27</v>
      </c>
      <c r="V43" s="3" t="s">
        <v>11</v>
      </c>
      <c r="W43" s="3" t="s">
        <v>28</v>
      </c>
      <c r="X43" s="3" t="s">
        <v>37</v>
      </c>
      <c r="Y43" s="3" t="s">
        <v>11</v>
      </c>
      <c r="Z43" s="3" t="s">
        <v>27</v>
      </c>
      <c r="AA43" s="3" t="s">
        <v>11</v>
      </c>
      <c r="AB43" s="3" t="s">
        <v>28</v>
      </c>
      <c r="AC43" s="3" t="s">
        <v>37</v>
      </c>
      <c r="AD43" s="3" t="s">
        <v>11</v>
      </c>
      <c r="AE43" s="3" t="s">
        <v>27</v>
      </c>
      <c r="AF43" s="3" t="s">
        <v>11</v>
      </c>
      <c r="AG43" s="3" t="s">
        <v>28</v>
      </c>
      <c r="AH43" s="3" t="s">
        <v>37</v>
      </c>
      <c r="AI43" s="3" t="s">
        <v>11</v>
      </c>
      <c r="AJ43" s="3" t="s">
        <v>27</v>
      </c>
      <c r="AK43" s="3" t="s">
        <v>11</v>
      </c>
      <c r="AL43" s="3" t="s">
        <v>28</v>
      </c>
      <c r="AM43" s="55" t="s">
        <v>37</v>
      </c>
      <c r="AN43" s="55" t="s">
        <v>11</v>
      </c>
      <c r="AO43" s="55" t="s">
        <v>27</v>
      </c>
      <c r="AP43" s="55" t="s">
        <v>11</v>
      </c>
      <c r="AQ43" s="3" t="s">
        <v>28</v>
      </c>
    </row>
    <row r="44" spans="1:45" x14ac:dyDescent="0.3">
      <c r="AC44" s="36" t="s">
        <v>12</v>
      </c>
      <c r="AD44" s="3">
        <v>277</v>
      </c>
      <c r="AE44" s="37">
        <f>AE3/Energy!AC23*1000</f>
        <v>0.69783670621074667</v>
      </c>
      <c r="AF44" s="3">
        <v>302</v>
      </c>
      <c r="AG44" s="37">
        <f>AG3/Energy!AE23*1000</f>
        <v>0.66884661117717015</v>
      </c>
      <c r="AM44" s="3"/>
      <c r="AN44" s="3" t="s">
        <v>212</v>
      </c>
      <c r="AO44" s="3" t="s">
        <v>211</v>
      </c>
      <c r="AP44" s="3" t="s">
        <v>217</v>
      </c>
    </row>
    <row r="45" spans="1:45" x14ac:dyDescent="0.3">
      <c r="AC45" s="36" t="s">
        <v>13</v>
      </c>
      <c r="AD45" s="3">
        <v>168</v>
      </c>
      <c r="AE45" s="37">
        <f>AE4/Energy!AC24*1000</f>
        <v>0.65563022455335185</v>
      </c>
      <c r="AF45" s="3">
        <v>179</v>
      </c>
      <c r="AG45" s="37">
        <f>AG4/Energy!AE24*1000</f>
        <v>0.62015503875968991</v>
      </c>
      <c r="AM45" s="39" t="s">
        <v>214</v>
      </c>
      <c r="AN45" s="3">
        <v>1503</v>
      </c>
      <c r="AO45" s="37">
        <f>AO4/Energy!AM24*1000</f>
        <v>0.75757575757575757</v>
      </c>
      <c r="AP45" s="162">
        <f>AP4/Energy!AN24*1000</f>
        <v>0.68654912945570379</v>
      </c>
      <c r="AQ45" s="5"/>
      <c r="AR45" s="5"/>
      <c r="AS45" s="5"/>
    </row>
    <row r="46" spans="1:45" x14ac:dyDescent="0.3">
      <c r="AC46" s="36" t="s">
        <v>14</v>
      </c>
      <c r="AD46" s="3">
        <v>93</v>
      </c>
      <c r="AE46" s="37">
        <f>AE5/Energy!AC25*1000</f>
        <v>0.65225026340876024</v>
      </c>
      <c r="AF46" s="3">
        <v>89</v>
      </c>
      <c r="AG46" s="37">
        <f>AG5/Energy!AE25*1000</f>
        <v>0.6243366423175376</v>
      </c>
      <c r="AM46" s="40" t="s">
        <v>215</v>
      </c>
      <c r="AN46" s="3">
        <v>1620</v>
      </c>
      <c r="AO46" s="37">
        <f>AO5/Energy!AM25*1000</f>
        <v>0.6969020525943268</v>
      </c>
      <c r="AP46" s="162"/>
      <c r="AQ46" s="5"/>
      <c r="AR46" s="5"/>
      <c r="AS46" s="5"/>
    </row>
    <row r="47" spans="1:45" x14ac:dyDescent="0.3">
      <c r="AC47" s="36" t="s">
        <v>15</v>
      </c>
      <c r="AD47" s="3">
        <v>80</v>
      </c>
      <c r="AE47" s="37">
        <f>AE6/Energy!AC26*1000</f>
        <v>0.62447031535750919</v>
      </c>
      <c r="AF47" s="3">
        <v>117</v>
      </c>
      <c r="AG47" s="37">
        <f>AG6/Energy!AE26*1000</f>
        <v>0.6375924509053813</v>
      </c>
      <c r="AM47" s="3" t="s">
        <v>216</v>
      </c>
      <c r="AN47" s="3">
        <v>1500</v>
      </c>
      <c r="AO47" s="37">
        <f>AO6/Energy!AM26*1000</f>
        <v>0.61877452460006033</v>
      </c>
      <c r="AP47" s="162"/>
      <c r="AQ47" s="8"/>
      <c r="AR47" s="8"/>
      <c r="AS47" s="5"/>
    </row>
    <row r="48" spans="1:45" x14ac:dyDescent="0.3">
      <c r="R48" s="5"/>
      <c r="AC48" s="36"/>
      <c r="AD48" s="3"/>
      <c r="AE48" s="37"/>
      <c r="AF48" s="3"/>
      <c r="AG48" s="37"/>
      <c r="AM48" s="3"/>
      <c r="AN48" s="3" t="s">
        <v>212</v>
      </c>
      <c r="AO48" s="3" t="s">
        <v>211</v>
      </c>
    </row>
    <row r="49" spans="1:45" x14ac:dyDescent="0.3">
      <c r="I49" s="3" t="s">
        <v>16</v>
      </c>
      <c r="J49" s="3">
        <v>47</v>
      </c>
      <c r="K49" s="37">
        <f>K8/Energy!I28*1000</f>
        <v>0.57625816365731841</v>
      </c>
      <c r="L49" s="3">
        <v>52</v>
      </c>
      <c r="M49" s="37">
        <f>M8/Energy!K28*1000</f>
        <v>0.65986802639472109</v>
      </c>
      <c r="N49" s="152" t="s">
        <v>191</v>
      </c>
      <c r="O49" s="152">
        <v>131</v>
      </c>
      <c r="P49" s="162">
        <f>P8/Energy!N28*1000</f>
        <v>0.53130929791271353</v>
      </c>
      <c r="Q49" s="152">
        <v>119</v>
      </c>
      <c r="R49" s="162">
        <f>R8/Energy!P28*1000</f>
        <v>0.63324538258575203</v>
      </c>
      <c r="X49" s="152" t="s">
        <v>191</v>
      </c>
      <c r="Y49" s="152">
        <v>132</v>
      </c>
      <c r="Z49" s="162">
        <f>Z8/Energy!X28*1000</f>
        <v>0</v>
      </c>
      <c r="AA49" s="152">
        <v>202</v>
      </c>
      <c r="AB49" s="182">
        <f>AB8/Energy!Z28*1000</f>
        <v>0</v>
      </c>
      <c r="AC49" s="36" t="s">
        <v>16</v>
      </c>
      <c r="AD49" s="3">
        <v>135</v>
      </c>
      <c r="AE49" s="37">
        <f>AE8/Energy!AC28*1000</f>
        <v>0.60189165950128976</v>
      </c>
      <c r="AF49" s="3">
        <v>192</v>
      </c>
      <c r="AG49" s="37">
        <f>AG8/Energy!AE28*1000</f>
        <v>0.6154603643525357</v>
      </c>
      <c r="AH49" s="3"/>
      <c r="AI49" s="3"/>
      <c r="AJ49" s="3"/>
      <c r="AK49" s="3"/>
      <c r="AL49" s="3"/>
      <c r="AM49" s="154" t="s">
        <v>207</v>
      </c>
      <c r="AN49" s="154">
        <v>772</v>
      </c>
      <c r="AO49" s="216">
        <f>AO8/Energy!AM28*1000</f>
        <v>0.77479338842975209</v>
      </c>
    </row>
    <row r="50" spans="1:45" x14ac:dyDescent="0.3">
      <c r="I50" s="152" t="s">
        <v>181</v>
      </c>
      <c r="J50" s="152">
        <v>221</v>
      </c>
      <c r="K50" s="162">
        <f>K9/Energy!I29*1000</f>
        <v>0.58115400581153998</v>
      </c>
      <c r="L50" s="152">
        <v>259</v>
      </c>
      <c r="M50" s="162">
        <f>M9/Energy!K29*1000</f>
        <v>0.65005417118093167</v>
      </c>
      <c r="N50" s="152"/>
      <c r="O50" s="152"/>
      <c r="P50" s="162"/>
      <c r="Q50" s="152"/>
      <c r="R50" s="162"/>
      <c r="X50" s="152"/>
      <c r="Y50" s="152"/>
      <c r="Z50" s="162"/>
      <c r="AA50" s="152"/>
      <c r="AB50" s="182"/>
      <c r="AC50" s="36" t="s">
        <v>17</v>
      </c>
      <c r="AD50" s="3">
        <v>77</v>
      </c>
      <c r="AE50" s="37">
        <f>AE9/Energy!AC29*1000</f>
        <v>0.61481709191515521</v>
      </c>
      <c r="AF50" s="3">
        <v>137</v>
      </c>
      <c r="AG50" s="37">
        <f>AG9/Energy!AE29*1000</f>
        <v>0.715110842180538</v>
      </c>
      <c r="AH50" s="3"/>
      <c r="AI50" s="3"/>
      <c r="AJ50" s="3"/>
      <c r="AK50" s="3"/>
      <c r="AL50" s="3"/>
      <c r="AM50" s="152"/>
      <c r="AN50" s="152"/>
      <c r="AO50" s="162"/>
    </row>
    <row r="51" spans="1:45" x14ac:dyDescent="0.3">
      <c r="I51" s="152"/>
      <c r="J51" s="152"/>
      <c r="K51" s="162"/>
      <c r="L51" s="152"/>
      <c r="M51" s="162"/>
      <c r="N51" s="152" t="s">
        <v>248</v>
      </c>
      <c r="O51" s="152">
        <v>350</v>
      </c>
      <c r="P51" s="162">
        <f>P10/Energy!N30*1000</f>
        <v>0.54121565362198165</v>
      </c>
      <c r="Q51" s="152">
        <v>394</v>
      </c>
      <c r="R51" s="162">
        <f>R10/Energy!P30*1000</f>
        <v>0.61281337047353757</v>
      </c>
      <c r="X51" s="152" t="s">
        <v>192</v>
      </c>
      <c r="Y51" s="152">
        <v>183</v>
      </c>
      <c r="Z51" s="162">
        <f>Z10/Energy!X30*1000</f>
        <v>0</v>
      </c>
      <c r="AA51" s="152">
        <v>247</v>
      </c>
      <c r="AB51" s="182">
        <f>AB10/Energy!Z30*1000</f>
        <v>0</v>
      </c>
      <c r="AC51" s="36" t="s">
        <v>18</v>
      </c>
      <c r="AD51" s="3">
        <v>85</v>
      </c>
      <c r="AE51" s="37">
        <f>AE10/Energy!AC30*1000</f>
        <v>0.68017295826653057</v>
      </c>
      <c r="AF51" s="3">
        <v>158</v>
      </c>
      <c r="AG51" s="37">
        <f>AG10/Energy!AE30*1000</f>
        <v>0.68104426787741201</v>
      </c>
      <c r="AH51" s="3"/>
      <c r="AI51" s="3"/>
      <c r="AJ51" s="3"/>
      <c r="AK51" s="3"/>
      <c r="AL51" s="3"/>
      <c r="AM51" s="152"/>
      <c r="AN51" s="152"/>
      <c r="AO51" s="162"/>
    </row>
    <row r="52" spans="1:45" x14ac:dyDescent="0.3">
      <c r="I52" s="152"/>
      <c r="J52" s="152"/>
      <c r="K52" s="162"/>
      <c r="L52" s="152"/>
      <c r="M52" s="162"/>
      <c r="N52" s="152"/>
      <c r="O52" s="152"/>
      <c r="P52" s="162"/>
      <c r="Q52" s="152"/>
      <c r="R52" s="162"/>
      <c r="X52" s="152"/>
      <c r="Y52" s="152"/>
      <c r="Z52" s="162"/>
      <c r="AA52" s="152"/>
      <c r="AB52" s="182"/>
      <c r="AC52" s="36" t="s">
        <v>19</v>
      </c>
      <c r="AD52" s="3">
        <v>84</v>
      </c>
      <c r="AE52" s="37">
        <f>AE11/Energy!AC31*1000</f>
        <v>0.65812565812565826</v>
      </c>
      <c r="AF52" s="3">
        <v>160</v>
      </c>
      <c r="AG52" s="37">
        <f>AG11/Energy!AE31*1000</f>
        <v>0.75131480090157776</v>
      </c>
      <c r="AH52" s="3"/>
      <c r="AI52" s="3"/>
      <c r="AJ52" s="3"/>
      <c r="AK52" s="3"/>
      <c r="AL52" s="3"/>
      <c r="AM52" s="158" t="s">
        <v>208</v>
      </c>
      <c r="AN52" s="152">
        <v>692</v>
      </c>
      <c r="AO52" s="162">
        <f>AO11/Energy!AM31*1000</f>
        <v>0.80862533692722371</v>
      </c>
    </row>
    <row r="53" spans="1:45" x14ac:dyDescent="0.3">
      <c r="I53" s="152"/>
      <c r="J53" s="152"/>
      <c r="K53" s="162"/>
      <c r="L53" s="152"/>
      <c r="M53" s="162"/>
      <c r="N53" s="152"/>
      <c r="O53" s="152"/>
      <c r="P53" s="162"/>
      <c r="Q53" s="152"/>
      <c r="R53" s="162"/>
      <c r="X53" s="152"/>
      <c r="Y53" s="152"/>
      <c r="Z53" s="162"/>
      <c r="AA53" s="152"/>
      <c r="AB53" s="182"/>
      <c r="AC53" s="36" t="s">
        <v>20</v>
      </c>
      <c r="AD53" s="3">
        <v>69</v>
      </c>
      <c r="AE53" s="37">
        <f>AE12/Energy!AC32*1000</f>
        <v>0.67133403663565738</v>
      </c>
      <c r="AF53" s="3">
        <v>167</v>
      </c>
      <c r="AG53" s="37">
        <f>AG12/Energy!AE32*1000</f>
        <v>0.71961271751929878</v>
      </c>
      <c r="AH53" s="3"/>
      <c r="AI53" s="3"/>
      <c r="AJ53" s="3"/>
      <c r="AK53" s="3"/>
      <c r="AL53" s="3"/>
      <c r="AM53" s="158"/>
      <c r="AN53" s="152"/>
      <c r="AO53" s="162"/>
    </row>
    <row r="54" spans="1:45" x14ac:dyDescent="0.3">
      <c r="I54" s="152" t="s">
        <v>182</v>
      </c>
      <c r="J54" s="152">
        <v>308</v>
      </c>
      <c r="K54" s="162">
        <f>K13/Energy!I33*1000</f>
        <v>0.59742647058823539</v>
      </c>
      <c r="L54" s="152">
        <v>317</v>
      </c>
      <c r="M54" s="162">
        <f>M13/Energy!K33*1000</f>
        <v>0.67340067340067333</v>
      </c>
      <c r="N54" s="152"/>
      <c r="O54" s="152"/>
      <c r="P54" s="162"/>
      <c r="Q54" s="152"/>
      <c r="R54" s="162"/>
      <c r="X54" s="152" t="s">
        <v>182</v>
      </c>
      <c r="Y54" s="152">
        <v>308</v>
      </c>
      <c r="Z54" s="162">
        <f>Z13/Energy!X33*1000</f>
        <v>0</v>
      </c>
      <c r="AA54" s="152">
        <v>358</v>
      </c>
      <c r="AB54" s="182">
        <f>AB13/Energy!Z33*1000</f>
        <v>0</v>
      </c>
      <c r="AC54" s="36" t="s">
        <v>21</v>
      </c>
      <c r="AD54" s="3">
        <v>67</v>
      </c>
      <c r="AE54" s="37">
        <f>AE13/Energy!AC33*1000</f>
        <v>0.67708081443149393</v>
      </c>
      <c r="AF54" s="3">
        <v>168</v>
      </c>
      <c r="AG54" s="37">
        <f>AG13/Energy!AE33*1000</f>
        <v>0.7390486428379468</v>
      </c>
      <c r="AH54" s="3"/>
      <c r="AI54" s="3"/>
      <c r="AJ54" s="3"/>
      <c r="AK54" s="3"/>
      <c r="AL54" s="3"/>
      <c r="AM54" s="158"/>
      <c r="AN54" s="152"/>
      <c r="AO54" s="162"/>
    </row>
    <row r="55" spans="1:45" x14ac:dyDescent="0.3">
      <c r="I55" s="152"/>
      <c r="J55" s="152"/>
      <c r="K55" s="162"/>
      <c r="L55" s="152"/>
      <c r="M55" s="162"/>
      <c r="N55" s="152"/>
      <c r="O55" s="152"/>
      <c r="P55" s="162"/>
      <c r="Q55" s="152"/>
      <c r="R55" s="162"/>
      <c r="X55" s="152"/>
      <c r="Y55" s="152"/>
      <c r="Z55" s="162"/>
      <c r="AA55" s="152"/>
      <c r="AB55" s="182"/>
      <c r="AC55" s="36" t="s">
        <v>22</v>
      </c>
      <c r="AD55" s="3">
        <v>73</v>
      </c>
      <c r="AE55" s="37">
        <f>AE14/Energy!AC34*1000</f>
        <v>0.84713855421686735</v>
      </c>
      <c r="AF55" s="3">
        <v>136</v>
      </c>
      <c r="AG55" s="37">
        <f>AG14/Energy!AE34*1000</f>
        <v>0.79744816586921852</v>
      </c>
      <c r="AH55" s="3"/>
      <c r="AI55" s="3"/>
      <c r="AJ55" s="3"/>
      <c r="AK55" s="3"/>
      <c r="AL55" s="3"/>
      <c r="AM55" s="152" t="s">
        <v>209</v>
      </c>
      <c r="AN55" s="152">
        <v>749</v>
      </c>
      <c r="AO55" s="162">
        <f>AO14/Energy!AM34*1000</f>
        <v>0.85082246171298925</v>
      </c>
    </row>
    <row r="56" spans="1:45" x14ac:dyDescent="0.3">
      <c r="I56" s="152"/>
      <c r="J56" s="152"/>
      <c r="K56" s="162"/>
      <c r="L56" s="152"/>
      <c r="M56" s="162"/>
      <c r="N56" s="152"/>
      <c r="O56" s="152"/>
      <c r="P56" s="162"/>
      <c r="Q56" s="152"/>
      <c r="R56" s="162"/>
      <c r="X56" s="152"/>
      <c r="Y56" s="152"/>
      <c r="Z56" s="162"/>
      <c r="AA56" s="152"/>
      <c r="AB56" s="182"/>
      <c r="AC56" s="36" t="s">
        <v>23</v>
      </c>
      <c r="AD56" s="3">
        <v>75</v>
      </c>
      <c r="AE56" s="37">
        <f>AE15/Energy!AC35*1000</f>
        <v>0.71235943621838904</v>
      </c>
      <c r="AF56" s="3">
        <v>160</v>
      </c>
      <c r="AG56" s="37">
        <f>AG15/Energy!AE35*1000</f>
        <v>0.71549369064654611</v>
      </c>
      <c r="AH56" s="3"/>
      <c r="AI56" s="3"/>
      <c r="AJ56" s="3"/>
      <c r="AK56" s="3"/>
      <c r="AL56" s="3"/>
      <c r="AM56" s="152"/>
      <c r="AN56" s="152"/>
      <c r="AO56" s="162"/>
    </row>
    <row r="57" spans="1:45" x14ac:dyDescent="0.3">
      <c r="I57" s="152"/>
      <c r="J57" s="152"/>
      <c r="K57" s="162"/>
      <c r="L57" s="152"/>
      <c r="M57" s="162"/>
      <c r="N57" s="152" t="s">
        <v>249</v>
      </c>
      <c r="O57" s="152">
        <v>151</v>
      </c>
      <c r="P57" s="162">
        <f>P16/Energy!N36*1000</f>
        <v>0.62469966362325802</v>
      </c>
      <c r="Q57" s="152">
        <v>167</v>
      </c>
      <c r="R57" s="162">
        <f>R16/Energy!P36*1000</f>
        <v>0.62111801242236031</v>
      </c>
      <c r="X57" s="152"/>
      <c r="Y57" s="152"/>
      <c r="Z57" s="162"/>
      <c r="AA57" s="152"/>
      <c r="AB57" s="182"/>
      <c r="AC57" s="36" t="s">
        <v>24</v>
      </c>
      <c r="AD57" s="3">
        <v>85</v>
      </c>
      <c r="AE57" s="37">
        <f>AE16/Energy!AC36*1000</f>
        <v>0.82418997578941955</v>
      </c>
      <c r="AF57" s="3">
        <v>187</v>
      </c>
      <c r="AG57" s="37">
        <f>AG16/Energy!AE36*1000</f>
        <v>0.74621803134115738</v>
      </c>
      <c r="AH57" s="3"/>
      <c r="AI57" s="3"/>
      <c r="AJ57" s="3"/>
      <c r="AK57" s="3"/>
      <c r="AL57" s="3"/>
      <c r="AM57" s="168"/>
      <c r="AN57" s="168"/>
      <c r="AO57" s="169"/>
    </row>
    <row r="58" spans="1:45" x14ac:dyDescent="0.3">
      <c r="I58" s="152" t="s">
        <v>183</v>
      </c>
      <c r="J58" s="152">
        <v>204</v>
      </c>
      <c r="K58" s="162">
        <f>K17/Energy!I37*1000</f>
        <v>0.57712486883525715</v>
      </c>
      <c r="L58" s="152">
        <v>247</v>
      </c>
      <c r="M58" s="162">
        <f>M17/Energy!K37*1000</f>
        <v>0.69356872635561173</v>
      </c>
      <c r="N58" s="152"/>
      <c r="O58" s="152"/>
      <c r="P58" s="162"/>
      <c r="Q58" s="152"/>
      <c r="R58" s="162"/>
      <c r="X58" s="152" t="s">
        <v>193</v>
      </c>
      <c r="Y58" s="152">
        <v>169</v>
      </c>
      <c r="Z58" s="162">
        <f>Z17/Energy!X37*1000</f>
        <v>0</v>
      </c>
      <c r="AA58" s="152">
        <v>198</v>
      </c>
      <c r="AB58" s="182">
        <f>AB17/Energy!Z37*1000</f>
        <v>0</v>
      </c>
      <c r="AC58" s="36" t="s">
        <v>25</v>
      </c>
      <c r="AD58" s="3">
        <v>83</v>
      </c>
      <c r="AE58" s="37">
        <f>AE17/Energy!AC37*1000</f>
        <v>0.69697619558224322</v>
      </c>
      <c r="AF58" s="3">
        <v>194</v>
      </c>
      <c r="AG58" s="37">
        <f>AG17/Energy!AE37*1000</f>
        <v>0.79528133077076002</v>
      </c>
      <c r="AM58" s="152" t="s">
        <v>210</v>
      </c>
      <c r="AN58" s="152">
        <v>300</v>
      </c>
      <c r="AO58" s="162">
        <f>AO17/Energy!AM37*1000</f>
        <v>0.87499999999999989</v>
      </c>
    </row>
    <row r="59" spans="1:45" x14ac:dyDescent="0.3">
      <c r="I59" s="152"/>
      <c r="J59" s="152"/>
      <c r="K59" s="162"/>
      <c r="L59" s="152"/>
      <c r="M59" s="162"/>
      <c r="N59" s="152"/>
      <c r="O59" s="152"/>
      <c r="P59" s="162"/>
      <c r="Q59" s="152"/>
      <c r="R59" s="162"/>
      <c r="X59" s="152"/>
      <c r="Y59" s="152"/>
      <c r="Z59" s="162"/>
      <c r="AA59" s="152"/>
      <c r="AB59" s="182"/>
      <c r="AC59" s="36" t="s">
        <v>26</v>
      </c>
      <c r="AD59" s="3">
        <v>74</v>
      </c>
      <c r="AE59" s="37">
        <f>AE18/Energy!AC38*1000</f>
        <v>0.77169000110241415</v>
      </c>
      <c r="AF59" s="3">
        <v>147</v>
      </c>
      <c r="AG59" s="37">
        <f>AG18/Energy!AE38*1000</f>
        <v>0.75165363800360785</v>
      </c>
      <c r="AM59" s="152"/>
      <c r="AN59" s="152"/>
      <c r="AO59" s="162"/>
    </row>
    <row r="60" spans="1:45" x14ac:dyDescent="0.3">
      <c r="A60" s="53" t="s">
        <v>34</v>
      </c>
      <c r="B60" s="53"/>
      <c r="C60" s="16"/>
      <c r="D60" s="16"/>
      <c r="E60" s="16"/>
      <c r="F60" s="16"/>
      <c r="G60" s="16"/>
      <c r="H60" s="51"/>
      <c r="I60" s="16"/>
      <c r="J60" s="16">
        <v>780</v>
      </c>
      <c r="K60" s="28">
        <f>(J49*K49+J50*K50+J54*K54+J58*K58)/SUM(J49:J59)</f>
        <v>0.58623076302540156</v>
      </c>
      <c r="L60" s="16">
        <v>875</v>
      </c>
      <c r="M60" s="28">
        <f>(L49*M49+L50*M50+L54*M54+L58*M58)/SUM(L49:L59)</f>
        <v>0.67137903609855587</v>
      </c>
      <c r="N60" s="16"/>
      <c r="O60" s="27">
        <v>632</v>
      </c>
      <c r="P60" s="28">
        <f>P19/Energy!N39*1000</f>
        <v>0.54759898904802018</v>
      </c>
      <c r="Q60" s="27">
        <v>680</v>
      </c>
      <c r="R60" s="28">
        <f>R19/Energy!P39*1000</f>
        <v>0.62252405206564809</v>
      </c>
      <c r="S60" s="64"/>
      <c r="T60" s="16"/>
      <c r="U60" s="16"/>
      <c r="V60" s="16"/>
      <c r="W60" s="16"/>
      <c r="X60" s="16"/>
      <c r="Y60" s="16">
        <v>792</v>
      </c>
      <c r="Z60" s="16"/>
      <c r="AA60" s="16">
        <v>1005</v>
      </c>
      <c r="AB60" s="16"/>
      <c r="AC60" s="16"/>
      <c r="AD60" s="16">
        <f>SUM(AD49:AD59)</f>
        <v>907</v>
      </c>
      <c r="AE60" s="28">
        <f>(AD49*AE49+AD50*AE50+AD51*AE51+AD52*AE52+AD53*AE53+AD54*AE54+AD55*AE55+AD56*AE56+AD57*AE57+AD58*AE58+AD59*AE59)/SUM(AD49:AD59)</f>
        <v>0.69863099710180598</v>
      </c>
      <c r="AF60" s="16">
        <f>SUM(AF49:AF59)</f>
        <v>1806</v>
      </c>
      <c r="AG60" s="28">
        <f>(AF49*AG49+AF50*AG50+AF51*AG51+AF52*AG52+AF53*AG53+AF54*AG54+AF55*AG55+AF56*AG56+AF57*AG57+AF58*AG58+AF59*AG59)/SUM(AF49:AF59)</f>
        <v>0.72842846594923438</v>
      </c>
      <c r="AH60" s="16"/>
      <c r="AI60" s="16"/>
      <c r="AJ60" s="16"/>
      <c r="AK60" s="16"/>
      <c r="AL60" s="16"/>
      <c r="AM60" s="56"/>
      <c r="AN60" s="56">
        <v>1044</v>
      </c>
      <c r="AO60" s="57">
        <f>AO19/Energy!AM39*1000</f>
        <v>0.77696526508226693</v>
      </c>
      <c r="AP60" s="16">
        <v>1469</v>
      </c>
      <c r="AQ60" s="28">
        <f>AQ19/Energy!AO39*1000</f>
        <v>0.83279948750800781</v>
      </c>
      <c r="AR60" t="s">
        <v>213</v>
      </c>
      <c r="AS60" s="5"/>
    </row>
    <row r="61" spans="1:45" s="12" customFormat="1" x14ac:dyDescent="0.3">
      <c r="P61" s="8"/>
      <c r="Q61" s="8"/>
      <c r="R61" s="8"/>
      <c r="Z61" s="8"/>
      <c r="AB61" s="8"/>
      <c r="AS61" s="8"/>
    </row>
    <row r="62" spans="1:45" x14ac:dyDescent="0.3">
      <c r="AR62" s="12"/>
      <c r="AS62" s="8"/>
    </row>
    <row r="64" spans="1:45" x14ac:dyDescent="0.3">
      <c r="A64" s="68" t="s">
        <v>245</v>
      </c>
      <c r="B64" s="3"/>
      <c r="C64" s="3"/>
      <c r="D64" s="152" t="s">
        <v>1</v>
      </c>
      <c r="E64" s="152"/>
      <c r="F64" s="152"/>
      <c r="G64" s="152"/>
      <c r="H64" s="152"/>
      <c r="I64" s="152" t="s">
        <v>2</v>
      </c>
      <c r="J64" s="152"/>
      <c r="K64" s="152"/>
      <c r="L64" s="152"/>
      <c r="M64" s="152"/>
      <c r="N64" s="152" t="s">
        <v>3</v>
      </c>
      <c r="O64" s="152"/>
      <c r="P64" s="152"/>
      <c r="Q64" s="152"/>
      <c r="R64" s="152"/>
      <c r="S64" s="152" t="s">
        <v>4</v>
      </c>
      <c r="T64" s="152"/>
      <c r="U64" s="152"/>
      <c r="V64" s="152"/>
      <c r="W64" s="152"/>
      <c r="X64" s="152" t="s">
        <v>5</v>
      </c>
      <c r="Y64" s="152"/>
      <c r="Z64" s="152"/>
      <c r="AA64" s="152"/>
      <c r="AB64" s="152"/>
      <c r="AC64" s="152" t="s">
        <v>6</v>
      </c>
      <c r="AD64" s="152"/>
      <c r="AE64" s="152"/>
      <c r="AF64" s="152"/>
      <c r="AG64" s="152"/>
      <c r="AH64" s="152" t="s">
        <v>7</v>
      </c>
      <c r="AI64" s="152"/>
      <c r="AJ64" s="152"/>
      <c r="AK64" s="152"/>
      <c r="AL64" s="152"/>
      <c r="AM64" s="163" t="s">
        <v>8</v>
      </c>
      <c r="AN64" s="163"/>
      <c r="AO64" s="163"/>
      <c r="AP64" s="163"/>
      <c r="AQ64" s="163"/>
      <c r="AR64" s="43"/>
      <c r="AS64" s="43"/>
    </row>
    <row r="65" spans="1:45" x14ac:dyDescent="0.3">
      <c r="A65" s="3"/>
      <c r="B65" s="3"/>
      <c r="C65" s="34"/>
      <c r="D65" s="3" t="s">
        <v>37</v>
      </c>
      <c r="E65" s="3" t="s">
        <v>11</v>
      </c>
      <c r="F65" s="3" t="s">
        <v>27</v>
      </c>
      <c r="G65" s="3" t="s">
        <v>11</v>
      </c>
      <c r="H65" s="3" t="s">
        <v>28</v>
      </c>
      <c r="I65" s="35" t="s">
        <v>37</v>
      </c>
      <c r="J65" s="3" t="s">
        <v>11</v>
      </c>
      <c r="K65" s="3" t="s">
        <v>27</v>
      </c>
      <c r="L65" s="3" t="s">
        <v>11</v>
      </c>
      <c r="M65" s="3" t="s">
        <v>28</v>
      </c>
      <c r="N65" s="3" t="s">
        <v>37</v>
      </c>
      <c r="O65" s="3" t="s">
        <v>11</v>
      </c>
      <c r="P65" s="3" t="s">
        <v>27</v>
      </c>
      <c r="Q65" s="3" t="s">
        <v>11</v>
      </c>
      <c r="R65" s="3" t="s">
        <v>28</v>
      </c>
      <c r="S65" s="3" t="s">
        <v>37</v>
      </c>
      <c r="T65" s="3" t="s">
        <v>11</v>
      </c>
      <c r="U65" s="3" t="s">
        <v>27</v>
      </c>
      <c r="V65" s="3" t="s">
        <v>11</v>
      </c>
      <c r="W65" s="3" t="s">
        <v>28</v>
      </c>
      <c r="X65" s="3" t="s">
        <v>37</v>
      </c>
      <c r="Y65" s="3" t="s">
        <v>11</v>
      </c>
      <c r="Z65" s="3" t="s">
        <v>27</v>
      </c>
      <c r="AA65" s="3" t="s">
        <v>11</v>
      </c>
      <c r="AB65" s="3" t="s">
        <v>28</v>
      </c>
      <c r="AC65" s="55" t="s">
        <v>37</v>
      </c>
      <c r="AD65" s="55" t="s">
        <v>11</v>
      </c>
      <c r="AE65" s="55" t="s">
        <v>27</v>
      </c>
      <c r="AF65" s="55" t="s">
        <v>11</v>
      </c>
      <c r="AG65" s="55" t="s">
        <v>28</v>
      </c>
      <c r="AH65" s="3" t="s">
        <v>37</v>
      </c>
      <c r="AI65" s="3" t="s">
        <v>11</v>
      </c>
      <c r="AJ65" s="3" t="s">
        <v>27</v>
      </c>
      <c r="AK65" s="3" t="s">
        <v>11</v>
      </c>
      <c r="AL65" s="3" t="s">
        <v>28</v>
      </c>
      <c r="AM65" s="55" t="s">
        <v>37</v>
      </c>
      <c r="AN65" s="55" t="s">
        <v>11</v>
      </c>
      <c r="AO65" s="55" t="s">
        <v>27</v>
      </c>
      <c r="AP65" s="55" t="s">
        <v>11</v>
      </c>
      <c r="AQ65" s="3" t="s">
        <v>28</v>
      </c>
      <c r="AR65" s="12"/>
      <c r="AS65" s="12"/>
    </row>
    <row r="66" spans="1:45" x14ac:dyDescent="0.3">
      <c r="D66" s="25" t="s">
        <v>222</v>
      </c>
      <c r="E66" s="3">
        <v>66</v>
      </c>
      <c r="F66" s="3"/>
      <c r="G66" s="3">
        <v>64</v>
      </c>
      <c r="H66" s="3"/>
      <c r="AC66" s="36" t="s">
        <v>12</v>
      </c>
      <c r="AD66" s="3">
        <v>277</v>
      </c>
      <c r="AE66" s="50">
        <f>10*AE23</f>
        <v>1.6722408026755853</v>
      </c>
      <c r="AF66" s="3">
        <v>302</v>
      </c>
      <c r="AG66" s="50">
        <f>10*AG23</f>
        <v>1.6029066039752085</v>
      </c>
      <c r="AM66" s="3"/>
      <c r="AN66" s="3" t="s">
        <v>212</v>
      </c>
      <c r="AO66" s="3" t="s">
        <v>211</v>
      </c>
      <c r="AP66" s="3" t="s">
        <v>217</v>
      </c>
      <c r="AR66" s="12"/>
      <c r="AS66" s="12"/>
    </row>
    <row r="67" spans="1:45" x14ac:dyDescent="0.3">
      <c r="D67" s="26" t="s">
        <v>223</v>
      </c>
      <c r="E67" s="3">
        <v>150</v>
      </c>
      <c r="F67" s="3"/>
      <c r="G67" s="3">
        <v>141</v>
      </c>
      <c r="H67" s="3"/>
      <c r="AC67" s="36" t="s">
        <v>13</v>
      </c>
      <c r="AD67" s="3">
        <v>168</v>
      </c>
      <c r="AE67" s="50">
        <f t="shared" ref="AE67:AG69" si="0">10*AE24</f>
        <v>1.5707423066350774</v>
      </c>
      <c r="AF67" s="3">
        <v>179</v>
      </c>
      <c r="AG67" s="50">
        <f t="shared" si="0"/>
        <v>1.4859282593836372</v>
      </c>
      <c r="AM67" s="39" t="s">
        <v>214</v>
      </c>
      <c r="AN67" s="3">
        <v>1503</v>
      </c>
      <c r="AO67" s="50">
        <f>10*AO24</f>
        <v>1.8106154632401257</v>
      </c>
      <c r="AP67" s="163">
        <f>10*AP24</f>
        <v>1.640850616959832</v>
      </c>
      <c r="AQ67" s="6"/>
      <c r="AR67" s="43"/>
      <c r="AS67" s="12"/>
    </row>
    <row r="68" spans="1:45" x14ac:dyDescent="0.3">
      <c r="D68" s="26" t="s">
        <v>224</v>
      </c>
      <c r="E68" s="3">
        <v>134</v>
      </c>
      <c r="F68" s="3"/>
      <c r="G68" s="3">
        <v>135</v>
      </c>
      <c r="H68" s="3"/>
      <c r="AC68" s="36" t="s">
        <v>14</v>
      </c>
      <c r="AD68" s="3">
        <v>93</v>
      </c>
      <c r="AE68" s="50">
        <f t="shared" si="0"/>
        <v>1.5617491590581454</v>
      </c>
      <c r="AF68" s="3">
        <v>89</v>
      </c>
      <c r="AG68" s="50">
        <f t="shared" si="0"/>
        <v>1.4943885709162097</v>
      </c>
      <c r="AM68" s="40" t="s">
        <v>215</v>
      </c>
      <c r="AN68" s="3">
        <v>1620</v>
      </c>
      <c r="AO68" s="50">
        <f t="shared" ref="AO68:AO69" si="1">10*AO25</f>
        <v>1.6656690003383392</v>
      </c>
      <c r="AP68" s="163"/>
      <c r="AQ68" s="6"/>
      <c r="AR68" s="43"/>
      <c r="AS68" s="12"/>
    </row>
    <row r="69" spans="1:45" x14ac:dyDescent="0.3">
      <c r="D69" s="26" t="s">
        <v>225</v>
      </c>
      <c r="E69" s="3">
        <v>117</v>
      </c>
      <c r="F69" s="3"/>
      <c r="G69" s="3">
        <v>123</v>
      </c>
      <c r="H69" s="3"/>
      <c r="AC69" s="36" t="s">
        <v>15</v>
      </c>
      <c r="AD69" s="3">
        <v>80</v>
      </c>
      <c r="AE69" s="50">
        <f t="shared" si="0"/>
        <v>1.4943056281954123</v>
      </c>
      <c r="AF69" s="3">
        <v>117</v>
      </c>
      <c r="AG69" s="50">
        <f t="shared" si="0"/>
        <v>1.5252737866447028</v>
      </c>
      <c r="AM69" s="3" t="s">
        <v>216</v>
      </c>
      <c r="AN69" s="3">
        <v>1500</v>
      </c>
      <c r="AO69" s="50">
        <f t="shared" si="1"/>
        <v>1.4788986413370206</v>
      </c>
      <c r="AP69" s="163"/>
      <c r="AQ69" s="6"/>
      <c r="AR69" s="43"/>
      <c r="AS69" s="12"/>
    </row>
    <row r="70" spans="1:45" x14ac:dyDescent="0.3">
      <c r="D70" s="26"/>
      <c r="E70" s="3"/>
      <c r="F70" s="3"/>
      <c r="G70" s="3"/>
      <c r="H70" s="3"/>
      <c r="AC70" s="36"/>
      <c r="AD70" s="3"/>
      <c r="AE70" s="50"/>
      <c r="AF70" s="3"/>
      <c r="AG70" s="50"/>
      <c r="AM70" s="3"/>
      <c r="AN70" s="3" t="s">
        <v>212</v>
      </c>
      <c r="AO70" s="3" t="s">
        <v>211</v>
      </c>
    </row>
    <row r="71" spans="1:45" x14ac:dyDescent="0.3">
      <c r="D71" s="26" t="s">
        <v>226</v>
      </c>
      <c r="E71" s="3">
        <v>170</v>
      </c>
      <c r="F71" s="3"/>
      <c r="G71" s="3">
        <v>176</v>
      </c>
      <c r="H71" s="3"/>
      <c r="I71" s="35" t="s">
        <v>16</v>
      </c>
      <c r="J71" s="3">
        <v>47</v>
      </c>
      <c r="K71" s="3">
        <f>10*K28</f>
        <v>1.4000000000000001</v>
      </c>
      <c r="L71" s="3">
        <v>52</v>
      </c>
      <c r="M71" s="3">
        <f>10*M28</f>
        <v>1.6</v>
      </c>
      <c r="N71" s="152" t="s">
        <v>191</v>
      </c>
      <c r="O71" s="152">
        <v>131</v>
      </c>
      <c r="P71" s="162">
        <f>10*P28</f>
        <v>1.2665098606839151</v>
      </c>
      <c r="Q71" s="152">
        <v>119</v>
      </c>
      <c r="R71" s="162">
        <f>10*R28</f>
        <v>1.5086748805632386</v>
      </c>
      <c r="S71" s="152" t="s">
        <v>200</v>
      </c>
      <c r="T71" s="152">
        <v>138</v>
      </c>
      <c r="U71" s="162">
        <f>10*U7</f>
        <v>0</v>
      </c>
      <c r="V71" s="152">
        <v>143</v>
      </c>
      <c r="W71" s="162">
        <f>10*W7</f>
        <v>0</v>
      </c>
      <c r="X71" s="152" t="s">
        <v>191</v>
      </c>
      <c r="Y71" s="152">
        <v>132</v>
      </c>
      <c r="Z71" s="152">
        <f>10*Z28</f>
        <v>0</v>
      </c>
      <c r="AA71" s="152">
        <v>202</v>
      </c>
      <c r="AB71" s="152">
        <f>10*AB28</f>
        <v>0</v>
      </c>
      <c r="AC71" s="36" t="s">
        <v>16</v>
      </c>
      <c r="AD71" s="3">
        <v>135</v>
      </c>
      <c r="AE71" s="50">
        <f>10*AE28</f>
        <v>1.4406701174146144</v>
      </c>
      <c r="AF71" s="3">
        <v>192</v>
      </c>
      <c r="AG71" s="50">
        <f>10*AG28</f>
        <v>1.4752526370140886</v>
      </c>
      <c r="AH71" s="152" t="s">
        <v>207</v>
      </c>
      <c r="AI71" s="159">
        <v>164</v>
      </c>
      <c r="AJ71" s="167">
        <f>10*AJ28</f>
        <v>0</v>
      </c>
      <c r="AK71" s="159">
        <v>160</v>
      </c>
      <c r="AL71" s="167">
        <f>10*AL49</f>
        <v>0</v>
      </c>
      <c r="AM71" s="152" t="s">
        <v>207</v>
      </c>
      <c r="AN71" s="152">
        <v>772</v>
      </c>
      <c r="AO71" s="163">
        <f>10*AO28</f>
        <v>1.8500246669955598</v>
      </c>
      <c r="AP71" s="6"/>
      <c r="AQ71" s="6"/>
      <c r="AR71" s="6"/>
      <c r="AS71" s="6"/>
    </row>
    <row r="72" spans="1:45" x14ac:dyDescent="0.3">
      <c r="D72" s="164" t="s">
        <v>218</v>
      </c>
      <c r="E72" s="152">
        <v>190</v>
      </c>
      <c r="F72" s="152"/>
      <c r="G72" s="152">
        <v>185</v>
      </c>
      <c r="H72" s="152"/>
      <c r="I72" s="181" t="s">
        <v>181</v>
      </c>
      <c r="J72" s="152">
        <v>221</v>
      </c>
      <c r="K72" s="152">
        <f>10*K29</f>
        <v>1.4000000000000001</v>
      </c>
      <c r="L72" s="152">
        <v>259</v>
      </c>
      <c r="M72" s="152">
        <f>10*M29</f>
        <v>1.5</v>
      </c>
      <c r="N72" s="152"/>
      <c r="O72" s="152"/>
      <c r="P72" s="162"/>
      <c r="Q72" s="152"/>
      <c r="R72" s="162"/>
      <c r="S72" s="152"/>
      <c r="T72" s="152"/>
      <c r="U72" s="162"/>
      <c r="V72" s="152"/>
      <c r="W72" s="162"/>
      <c r="X72" s="152"/>
      <c r="Y72" s="152"/>
      <c r="Z72" s="152"/>
      <c r="AA72" s="152"/>
      <c r="AB72" s="152"/>
      <c r="AC72" s="36" t="s">
        <v>17</v>
      </c>
      <c r="AD72" s="3">
        <v>77</v>
      </c>
      <c r="AE72" s="50">
        <f t="shared" ref="AE72:AG81" si="2">10*AE29</f>
        <v>1.4737462630005471</v>
      </c>
      <c r="AF72" s="3">
        <v>137</v>
      </c>
      <c r="AG72" s="50">
        <f t="shared" si="2"/>
        <v>1.7144515073985176</v>
      </c>
      <c r="AH72" s="152"/>
      <c r="AI72" s="159"/>
      <c r="AJ72" s="167"/>
      <c r="AK72" s="159"/>
      <c r="AL72" s="167"/>
      <c r="AM72" s="152"/>
      <c r="AN72" s="152"/>
      <c r="AO72" s="163"/>
      <c r="AP72" s="6"/>
      <c r="AQ72" s="6"/>
      <c r="AR72" s="6"/>
      <c r="AS72" s="6"/>
    </row>
    <row r="73" spans="1:45" x14ac:dyDescent="0.3">
      <c r="D73" s="164"/>
      <c r="E73" s="152"/>
      <c r="F73" s="152"/>
      <c r="G73" s="152"/>
      <c r="H73" s="152"/>
      <c r="I73" s="181"/>
      <c r="J73" s="152"/>
      <c r="K73" s="152"/>
      <c r="L73" s="152"/>
      <c r="M73" s="152"/>
      <c r="N73" s="152" t="s">
        <v>248</v>
      </c>
      <c r="O73" s="152">
        <v>350</v>
      </c>
      <c r="P73" s="162">
        <f>10*P30</f>
        <v>1.2910914688648325</v>
      </c>
      <c r="Q73" s="152">
        <v>394</v>
      </c>
      <c r="R73" s="162">
        <f>10*R30</f>
        <v>1.4615997874036672</v>
      </c>
      <c r="S73" s="152" t="s">
        <v>201</v>
      </c>
      <c r="T73" s="152">
        <v>136</v>
      </c>
      <c r="U73" s="162">
        <f>10*U9</f>
        <v>0</v>
      </c>
      <c r="V73" s="152">
        <v>169</v>
      </c>
      <c r="W73" s="162">
        <f>10*W9</f>
        <v>0</v>
      </c>
      <c r="X73" s="152" t="s">
        <v>192</v>
      </c>
      <c r="Y73" s="152">
        <v>183</v>
      </c>
      <c r="Z73" s="152">
        <f>10*Z30</f>
        <v>0</v>
      </c>
      <c r="AA73" s="152">
        <v>247</v>
      </c>
      <c r="AB73" s="152">
        <f>10*AB30</f>
        <v>0</v>
      </c>
      <c r="AC73" s="36" t="s">
        <v>18</v>
      </c>
      <c r="AD73" s="3">
        <v>85</v>
      </c>
      <c r="AE73" s="50">
        <f t="shared" si="2"/>
        <v>1.6273203845125594</v>
      </c>
      <c r="AF73" s="3">
        <v>158</v>
      </c>
      <c r="AG73" s="50">
        <f t="shared" si="2"/>
        <v>1.6360364290778207</v>
      </c>
      <c r="AH73" s="152"/>
      <c r="AI73" s="159"/>
      <c r="AJ73" s="167"/>
      <c r="AK73" s="159"/>
      <c r="AL73" s="167"/>
      <c r="AM73" s="152"/>
      <c r="AN73" s="152"/>
      <c r="AO73" s="163"/>
      <c r="AP73" s="6"/>
      <c r="AQ73" s="6"/>
      <c r="AR73" s="6"/>
      <c r="AS73" s="6"/>
    </row>
    <row r="74" spans="1:45" x14ac:dyDescent="0.3">
      <c r="D74" s="164" t="s">
        <v>219</v>
      </c>
      <c r="E74" s="152">
        <v>253</v>
      </c>
      <c r="F74" s="152"/>
      <c r="G74" s="152">
        <v>289</v>
      </c>
      <c r="H74" s="152"/>
      <c r="I74" s="181"/>
      <c r="J74" s="152"/>
      <c r="K74" s="152"/>
      <c r="L74" s="152"/>
      <c r="M74" s="152"/>
      <c r="N74" s="152"/>
      <c r="O74" s="152"/>
      <c r="P74" s="162"/>
      <c r="Q74" s="152"/>
      <c r="R74" s="162"/>
      <c r="S74" s="152"/>
      <c r="T74" s="152"/>
      <c r="U74" s="162"/>
      <c r="V74" s="152"/>
      <c r="W74" s="162"/>
      <c r="X74" s="152"/>
      <c r="Y74" s="152"/>
      <c r="Z74" s="152"/>
      <c r="AA74" s="152"/>
      <c r="AB74" s="152"/>
      <c r="AC74" s="36" t="s">
        <v>19</v>
      </c>
      <c r="AD74" s="3">
        <v>84</v>
      </c>
      <c r="AE74" s="50">
        <f t="shared" si="2"/>
        <v>1.5768228071650832</v>
      </c>
      <c r="AF74" s="3">
        <v>160</v>
      </c>
      <c r="AG74" s="50">
        <f t="shared" si="2"/>
        <v>1.8018267751458787</v>
      </c>
      <c r="AH74" s="152" t="s">
        <v>208</v>
      </c>
      <c r="AI74" s="159">
        <v>157</v>
      </c>
      <c r="AJ74" s="167">
        <f>10*AJ52</f>
        <v>0</v>
      </c>
      <c r="AK74" s="159">
        <v>181</v>
      </c>
      <c r="AL74" s="167">
        <f>10*AL52</f>
        <v>0</v>
      </c>
      <c r="AM74" s="158" t="s">
        <v>208</v>
      </c>
      <c r="AN74" s="152">
        <v>692</v>
      </c>
      <c r="AO74" s="163">
        <f>10*AO31</f>
        <v>1.9314962657738863</v>
      </c>
      <c r="AP74" s="6"/>
      <c r="AQ74" s="6"/>
      <c r="AR74" s="6"/>
      <c r="AS74" s="6"/>
    </row>
    <row r="75" spans="1:45" x14ac:dyDescent="0.3">
      <c r="D75" s="164"/>
      <c r="E75" s="152"/>
      <c r="F75" s="152"/>
      <c r="G75" s="152"/>
      <c r="H75" s="152"/>
      <c r="I75" s="181"/>
      <c r="J75" s="152"/>
      <c r="K75" s="152"/>
      <c r="L75" s="152"/>
      <c r="M75" s="152"/>
      <c r="N75" s="152"/>
      <c r="O75" s="152"/>
      <c r="P75" s="162"/>
      <c r="Q75" s="152"/>
      <c r="R75" s="162"/>
      <c r="S75" s="152" t="s">
        <v>202</v>
      </c>
      <c r="T75" s="152">
        <v>179</v>
      </c>
      <c r="U75" s="162">
        <f>10*U11</f>
        <v>0</v>
      </c>
      <c r="V75" s="152">
        <v>256</v>
      </c>
      <c r="W75" s="162">
        <f>10*W11</f>
        <v>0</v>
      </c>
      <c r="X75" s="152"/>
      <c r="Y75" s="152"/>
      <c r="Z75" s="152"/>
      <c r="AA75" s="152"/>
      <c r="AB75" s="152"/>
      <c r="AC75" s="36" t="s">
        <v>20</v>
      </c>
      <c r="AD75" s="3">
        <v>69</v>
      </c>
      <c r="AE75" s="50">
        <f t="shared" si="2"/>
        <v>1.6065731794083218</v>
      </c>
      <c r="AF75" s="3">
        <v>167</v>
      </c>
      <c r="AG75" s="50">
        <f t="shared" si="2"/>
        <v>1.7250031363693388</v>
      </c>
      <c r="AH75" s="152"/>
      <c r="AI75" s="159"/>
      <c r="AJ75" s="167"/>
      <c r="AK75" s="159"/>
      <c r="AL75" s="167"/>
      <c r="AM75" s="158"/>
      <c r="AN75" s="152"/>
      <c r="AO75" s="163"/>
      <c r="AP75" s="6"/>
      <c r="AQ75" s="6"/>
      <c r="AR75" s="6"/>
      <c r="AS75" s="6"/>
    </row>
    <row r="76" spans="1:45" x14ac:dyDescent="0.3">
      <c r="D76" s="164" t="s">
        <v>220</v>
      </c>
      <c r="E76" s="152">
        <v>297</v>
      </c>
      <c r="F76" s="152"/>
      <c r="G76" s="152">
        <v>318</v>
      </c>
      <c r="H76" s="152"/>
      <c r="I76" s="181" t="s">
        <v>182</v>
      </c>
      <c r="J76" s="152">
        <v>308</v>
      </c>
      <c r="K76" s="152">
        <f>10*K33</f>
        <v>1.5</v>
      </c>
      <c r="L76" s="152">
        <v>317</v>
      </c>
      <c r="M76" s="152">
        <f>10*M33</f>
        <v>1.6</v>
      </c>
      <c r="N76" s="152"/>
      <c r="O76" s="152"/>
      <c r="P76" s="162"/>
      <c r="Q76" s="152"/>
      <c r="R76" s="162"/>
      <c r="S76" s="152"/>
      <c r="T76" s="152"/>
      <c r="U76" s="162"/>
      <c r="V76" s="152"/>
      <c r="W76" s="162"/>
      <c r="X76" s="152" t="s">
        <v>182</v>
      </c>
      <c r="Y76" s="152">
        <v>308</v>
      </c>
      <c r="Z76" s="152">
        <f>10*Z33</f>
        <v>0</v>
      </c>
      <c r="AA76" s="152">
        <v>358</v>
      </c>
      <c r="AB76" s="152">
        <f>10*AB33</f>
        <v>0</v>
      </c>
      <c r="AC76" s="36" t="s">
        <v>21</v>
      </c>
      <c r="AD76" s="3">
        <v>67</v>
      </c>
      <c r="AE76" s="50">
        <f t="shared" si="2"/>
        <v>1.6198454204655899</v>
      </c>
      <c r="AF76" s="3">
        <v>168</v>
      </c>
      <c r="AG76" s="50">
        <f t="shared" si="2"/>
        <v>1.7719643029736785</v>
      </c>
      <c r="AH76" s="152"/>
      <c r="AI76" s="159"/>
      <c r="AJ76" s="167"/>
      <c r="AK76" s="159"/>
      <c r="AL76" s="167"/>
      <c r="AM76" s="158"/>
      <c r="AN76" s="152"/>
      <c r="AO76" s="163"/>
      <c r="AP76" s="6"/>
      <c r="AQ76" s="6"/>
      <c r="AR76" s="6"/>
      <c r="AS76" s="6"/>
    </row>
    <row r="77" spans="1:45" x14ac:dyDescent="0.3">
      <c r="D77" s="164"/>
      <c r="E77" s="152"/>
      <c r="F77" s="152"/>
      <c r="G77" s="152"/>
      <c r="H77" s="152"/>
      <c r="I77" s="181"/>
      <c r="J77" s="152"/>
      <c r="K77" s="152"/>
      <c r="L77" s="152"/>
      <c r="M77" s="152"/>
      <c r="N77" s="152"/>
      <c r="O77" s="152"/>
      <c r="P77" s="162"/>
      <c r="Q77" s="152"/>
      <c r="R77" s="162"/>
      <c r="S77" s="152" t="s">
        <v>203</v>
      </c>
      <c r="T77" s="152">
        <v>192</v>
      </c>
      <c r="U77" s="162">
        <f>10*U13</f>
        <v>0</v>
      </c>
      <c r="V77" s="152">
        <v>193</v>
      </c>
      <c r="W77" s="162">
        <f>10*W13</f>
        <v>0</v>
      </c>
      <c r="X77" s="152"/>
      <c r="Y77" s="152"/>
      <c r="Z77" s="152"/>
      <c r="AA77" s="152"/>
      <c r="AB77" s="152"/>
      <c r="AC77" s="36" t="s">
        <v>22</v>
      </c>
      <c r="AD77" s="3">
        <v>73</v>
      </c>
      <c r="AE77" s="50">
        <f t="shared" si="2"/>
        <v>2.0295639820045328</v>
      </c>
      <c r="AF77" s="3">
        <v>136</v>
      </c>
      <c r="AG77" s="50">
        <f t="shared" si="2"/>
        <v>1.9112236609489224</v>
      </c>
      <c r="AH77" s="158" t="s">
        <v>209</v>
      </c>
      <c r="AI77" s="159">
        <v>149</v>
      </c>
      <c r="AJ77" s="167">
        <f>10*AJ55</f>
        <v>0</v>
      </c>
      <c r="AK77" s="159">
        <v>200</v>
      </c>
      <c r="AL77" s="167">
        <f>10*AL55</f>
        <v>0</v>
      </c>
      <c r="AM77" s="152" t="s">
        <v>209</v>
      </c>
      <c r="AN77" s="152">
        <v>749</v>
      </c>
      <c r="AO77" s="163">
        <f>10*AO34</f>
        <v>2.0316944331572531</v>
      </c>
      <c r="AP77" s="6"/>
      <c r="AQ77" s="6"/>
      <c r="AR77" s="6"/>
      <c r="AS77" s="6"/>
    </row>
    <row r="78" spans="1:45" x14ac:dyDescent="0.3">
      <c r="D78" s="164" t="s">
        <v>221</v>
      </c>
      <c r="E78" s="152">
        <v>292</v>
      </c>
      <c r="F78" s="152"/>
      <c r="G78" s="152">
        <v>322</v>
      </c>
      <c r="H78" s="152"/>
      <c r="I78" s="181"/>
      <c r="J78" s="152"/>
      <c r="K78" s="152"/>
      <c r="L78" s="152"/>
      <c r="M78" s="152"/>
      <c r="N78" s="152"/>
      <c r="O78" s="152"/>
      <c r="P78" s="162"/>
      <c r="Q78" s="152"/>
      <c r="R78" s="162"/>
      <c r="S78" s="152"/>
      <c r="T78" s="152"/>
      <c r="U78" s="162"/>
      <c r="V78" s="152"/>
      <c r="W78" s="162"/>
      <c r="X78" s="152"/>
      <c r="Y78" s="152"/>
      <c r="Z78" s="152"/>
      <c r="AA78" s="152"/>
      <c r="AB78" s="152"/>
      <c r="AC78" s="36" t="s">
        <v>23</v>
      </c>
      <c r="AD78" s="3">
        <v>75</v>
      </c>
      <c r="AE78" s="50">
        <f t="shared" si="2"/>
        <v>1.7056114617090223</v>
      </c>
      <c r="AF78" s="3">
        <v>160</v>
      </c>
      <c r="AG78" s="50">
        <f t="shared" si="2"/>
        <v>1.7163631824494063</v>
      </c>
      <c r="AH78" s="158"/>
      <c r="AI78" s="159"/>
      <c r="AJ78" s="167"/>
      <c r="AK78" s="159"/>
      <c r="AL78" s="167"/>
      <c r="AM78" s="152"/>
      <c r="AN78" s="152"/>
      <c r="AO78" s="163"/>
      <c r="AP78" s="6"/>
      <c r="AQ78" s="6"/>
      <c r="AR78" s="6"/>
      <c r="AS78" s="6"/>
    </row>
    <row r="79" spans="1:45" x14ac:dyDescent="0.3">
      <c r="D79" s="164"/>
      <c r="E79" s="152"/>
      <c r="F79" s="152"/>
      <c r="G79" s="152"/>
      <c r="H79" s="152"/>
      <c r="I79" s="181"/>
      <c r="J79" s="152"/>
      <c r="K79" s="152"/>
      <c r="L79" s="152"/>
      <c r="M79" s="152"/>
      <c r="N79" s="152" t="s">
        <v>249</v>
      </c>
      <c r="O79" s="152">
        <v>151</v>
      </c>
      <c r="P79" s="162">
        <f>10*P36</f>
        <v>1.4920234132904855</v>
      </c>
      <c r="Q79" s="152">
        <v>167</v>
      </c>
      <c r="R79" s="162">
        <f>10*R36</f>
        <v>1.4827995255041517</v>
      </c>
      <c r="S79" s="152" t="s">
        <v>204</v>
      </c>
      <c r="T79" s="152">
        <v>217</v>
      </c>
      <c r="U79" s="162">
        <f>10*U15</f>
        <v>0</v>
      </c>
      <c r="V79" s="152">
        <v>164</v>
      </c>
      <c r="W79" s="162">
        <f>10*W15</f>
        <v>0</v>
      </c>
      <c r="X79" s="152"/>
      <c r="Y79" s="152"/>
      <c r="Z79" s="152"/>
      <c r="AA79" s="152"/>
      <c r="AB79" s="152"/>
      <c r="AC79" s="36" t="s">
        <v>24</v>
      </c>
      <c r="AD79" s="3">
        <v>85</v>
      </c>
      <c r="AE79" s="50">
        <f t="shared" si="2"/>
        <v>1.9742605777180016</v>
      </c>
      <c r="AF79" s="3">
        <v>187</v>
      </c>
      <c r="AG79" s="50">
        <f t="shared" si="2"/>
        <v>1.7886178861788617</v>
      </c>
      <c r="AH79" s="158"/>
      <c r="AI79" s="159"/>
      <c r="AJ79" s="167"/>
      <c r="AK79" s="159"/>
      <c r="AL79" s="167"/>
      <c r="AM79" s="152"/>
      <c r="AN79" s="152"/>
      <c r="AO79" s="163"/>
      <c r="AP79" s="6"/>
      <c r="AQ79" s="6"/>
      <c r="AR79" s="6"/>
      <c r="AS79" s="6"/>
    </row>
    <row r="80" spans="1:45" x14ac:dyDescent="0.3">
      <c r="D80" s="164" t="s">
        <v>210</v>
      </c>
      <c r="E80" s="152">
        <v>262</v>
      </c>
      <c r="F80" s="152"/>
      <c r="G80" s="152">
        <v>262</v>
      </c>
      <c r="H80" s="152"/>
      <c r="I80" s="181" t="s">
        <v>183</v>
      </c>
      <c r="J80" s="152">
        <v>204</v>
      </c>
      <c r="K80" s="152">
        <f>10*K37</f>
        <v>1.5</v>
      </c>
      <c r="L80" s="152">
        <v>247</v>
      </c>
      <c r="M80" s="152">
        <f>10*M37</f>
        <v>1.7000000000000002</v>
      </c>
      <c r="N80" s="152"/>
      <c r="O80" s="152"/>
      <c r="P80" s="162"/>
      <c r="Q80" s="152"/>
      <c r="R80" s="162"/>
      <c r="S80" s="152"/>
      <c r="T80" s="152"/>
      <c r="U80" s="162"/>
      <c r="V80" s="152"/>
      <c r="W80" s="162"/>
      <c r="X80" s="152" t="s">
        <v>193</v>
      </c>
      <c r="Y80" s="152">
        <v>169</v>
      </c>
      <c r="Z80" s="152">
        <f>10*Z37</f>
        <v>0</v>
      </c>
      <c r="AA80" s="152">
        <v>198</v>
      </c>
      <c r="AB80" s="152">
        <f>10*AB37</f>
        <v>0</v>
      </c>
      <c r="AC80" s="36" t="s">
        <v>25</v>
      </c>
      <c r="AD80" s="3">
        <v>83</v>
      </c>
      <c r="AE80" s="50">
        <f t="shared" si="2"/>
        <v>1.6683350016683349</v>
      </c>
      <c r="AF80" s="3">
        <v>194</v>
      </c>
      <c r="AG80" s="50">
        <f t="shared" si="2"/>
        <v>1.908457648144025</v>
      </c>
      <c r="AM80" s="152" t="s">
        <v>210</v>
      </c>
      <c r="AN80" s="152">
        <v>300</v>
      </c>
      <c r="AO80" s="163">
        <f>10*AO37</f>
        <v>2.0901761719916392</v>
      </c>
      <c r="AP80" s="6"/>
      <c r="AQ80" s="6"/>
      <c r="AR80" s="6"/>
      <c r="AS80" s="6"/>
    </row>
    <row r="81" spans="1:45" x14ac:dyDescent="0.3">
      <c r="D81" s="164"/>
      <c r="E81" s="152"/>
      <c r="F81" s="152"/>
      <c r="G81" s="152"/>
      <c r="H81" s="152"/>
      <c r="I81" s="181"/>
      <c r="J81" s="152"/>
      <c r="K81" s="152"/>
      <c r="L81" s="152"/>
      <c r="M81" s="152"/>
      <c r="N81" s="152"/>
      <c r="O81" s="152"/>
      <c r="P81" s="162"/>
      <c r="Q81" s="152"/>
      <c r="R81" s="162"/>
      <c r="S81" s="3"/>
      <c r="T81" s="3"/>
      <c r="U81" s="3"/>
      <c r="V81" s="3"/>
      <c r="W81" s="3"/>
      <c r="X81" s="152"/>
      <c r="Y81" s="152"/>
      <c r="Z81" s="152"/>
      <c r="AA81" s="152"/>
      <c r="AB81" s="152"/>
      <c r="AC81" s="36" t="s">
        <v>26</v>
      </c>
      <c r="AD81" s="3">
        <v>74</v>
      </c>
      <c r="AE81" s="50">
        <f t="shared" si="2"/>
        <v>1.8498454057768026</v>
      </c>
      <c r="AF81" s="3">
        <v>147</v>
      </c>
      <c r="AG81" s="50">
        <f t="shared" si="2"/>
        <v>1.8033939874844453</v>
      </c>
      <c r="AM81" s="152"/>
      <c r="AN81" s="152"/>
      <c r="AO81" s="163"/>
      <c r="AP81" s="6"/>
      <c r="AQ81" s="6"/>
      <c r="AR81" s="6"/>
      <c r="AS81" s="6"/>
    </row>
    <row r="82" spans="1:45" x14ac:dyDescent="0.3">
      <c r="A82" s="53" t="s">
        <v>34</v>
      </c>
      <c r="B82" s="16"/>
      <c r="C82" s="16"/>
      <c r="D82" s="16"/>
      <c r="E82" s="16">
        <v>1464</v>
      </c>
      <c r="F82" s="16"/>
      <c r="G82" s="16">
        <v>1552</v>
      </c>
      <c r="H82" s="16"/>
      <c r="I82" s="16"/>
      <c r="J82" s="16">
        <v>780</v>
      </c>
      <c r="K82" s="16">
        <f>10*K39</f>
        <v>1</v>
      </c>
      <c r="L82" s="16">
        <v>875</v>
      </c>
      <c r="M82" s="16">
        <f>10*M39</f>
        <v>2</v>
      </c>
      <c r="N82" s="16"/>
      <c r="O82" s="27">
        <v>632</v>
      </c>
      <c r="P82" s="28">
        <f>10*P39</f>
        <v>1.3066639863302845</v>
      </c>
      <c r="Q82" s="27">
        <v>680</v>
      </c>
      <c r="R82" s="28">
        <f>10*R39</f>
        <v>1.4846807936293698</v>
      </c>
      <c r="S82" s="16"/>
      <c r="T82" s="16"/>
      <c r="U82" s="28"/>
      <c r="V82" s="16"/>
      <c r="W82" s="28"/>
      <c r="X82" s="16"/>
      <c r="Y82" s="16">
        <v>792</v>
      </c>
      <c r="Z82" s="52">
        <f>10*Z39</f>
        <v>0</v>
      </c>
      <c r="AA82" s="16">
        <v>1005</v>
      </c>
      <c r="AB82" s="52">
        <f>10*AB39</f>
        <v>0</v>
      </c>
      <c r="AC82" s="16"/>
      <c r="AD82" s="16">
        <f>SUM(AD71:AD81)</f>
        <v>907</v>
      </c>
      <c r="AE82" s="52">
        <f>(AD71*AE71+AD72*AE72+AD73*AE73+AD74*AE74+AD75*AE75+AD76*AE76+AD77*AE77+AD78*AE78+AD79*AE79+AD80*AE80+AD81*AE81)/SUM(AD71:AD81)</f>
        <v>1.6729647339849074</v>
      </c>
      <c r="AF82" s="16">
        <f>SUM(AF71:AF81)</f>
        <v>1806</v>
      </c>
      <c r="AG82" s="52">
        <f>(AF71*AG71+AF72*AG72+AF73*AG73+AF74*AG74+AF75*AG75+AF76*AG76+AF77*AG77+AF78*AG78+AF79*AG79+AF80*AG80+AF81*AG81)/SUM(AF71:AF81)</f>
        <v>1.7469743637916699</v>
      </c>
      <c r="AH82" s="16"/>
      <c r="AI82" s="16"/>
      <c r="AJ82" s="28"/>
      <c r="AK82" s="16"/>
      <c r="AL82" s="51"/>
      <c r="AM82" s="16"/>
      <c r="AN82" s="16">
        <v>1044</v>
      </c>
      <c r="AO82" s="52">
        <f>10*AO39</f>
        <v>1.8550851156700132</v>
      </c>
      <c r="AP82" s="73">
        <v>1469</v>
      </c>
      <c r="AQ82" s="52">
        <f>10*AQ39</f>
        <v>1.9883756500458856</v>
      </c>
      <c r="AR82" s="6" t="s">
        <v>213</v>
      </c>
      <c r="AS82" s="6"/>
    </row>
    <row r="83" spans="1:45" s="12" customFormat="1" x14ac:dyDescent="0.3">
      <c r="F83" s="43"/>
      <c r="H83" s="43"/>
      <c r="K83" s="43"/>
      <c r="M83" s="43"/>
      <c r="P83" s="8"/>
      <c r="Q83" s="43"/>
      <c r="R83" s="8"/>
      <c r="U83" s="8"/>
      <c r="W83" s="8"/>
      <c r="Z83" s="43"/>
      <c r="AB83" s="43"/>
      <c r="AJ83" s="8"/>
      <c r="AL83" s="8"/>
      <c r="AO83" s="43"/>
      <c r="AP83" s="43"/>
      <c r="AQ83" s="43"/>
      <c r="AR83" s="43"/>
      <c r="AS83" s="43"/>
    </row>
    <row r="84" spans="1:45" x14ac:dyDescent="0.3">
      <c r="AO84" s="6"/>
      <c r="AP84" s="6"/>
      <c r="AQ84" s="6"/>
      <c r="AR84" s="43"/>
      <c r="AS84" s="43"/>
    </row>
    <row r="85" spans="1:45" x14ac:dyDescent="0.3">
      <c r="AR85" s="12"/>
      <c r="AS85" s="12"/>
    </row>
  </sheetData>
  <mergeCells count="381">
    <mergeCell ref="AH4:AH16"/>
    <mergeCell ref="AI4:AI16"/>
    <mergeCell ref="AJ4:AJ16"/>
    <mergeCell ref="AK4:AK16"/>
    <mergeCell ref="AL4:AL16"/>
    <mergeCell ref="N57:N59"/>
    <mergeCell ref="O57:O59"/>
    <mergeCell ref="P57:P59"/>
    <mergeCell ref="Q57:Q59"/>
    <mergeCell ref="R57:R59"/>
    <mergeCell ref="N49:N50"/>
    <mergeCell ref="O49:O50"/>
    <mergeCell ref="P49:P50"/>
    <mergeCell ref="Q49:Q50"/>
    <mergeCell ref="R49:R50"/>
    <mergeCell ref="N51:N56"/>
    <mergeCell ref="O51:O56"/>
    <mergeCell ref="P51:P56"/>
    <mergeCell ref="Q51:Q56"/>
    <mergeCell ref="R51:R56"/>
    <mergeCell ref="N30:N35"/>
    <mergeCell ref="O30:O35"/>
    <mergeCell ref="P30:P35"/>
    <mergeCell ref="Q30:Q35"/>
    <mergeCell ref="R30:R35"/>
    <mergeCell ref="N36:N38"/>
    <mergeCell ref="O36:O38"/>
    <mergeCell ref="P36:P38"/>
    <mergeCell ref="Q36:Q38"/>
    <mergeCell ref="R36:R38"/>
    <mergeCell ref="N16:N18"/>
    <mergeCell ref="O16:O18"/>
    <mergeCell ref="P16:P18"/>
    <mergeCell ref="Q16:Q18"/>
    <mergeCell ref="R16:R18"/>
    <mergeCell ref="N28:N29"/>
    <mergeCell ref="O28:O29"/>
    <mergeCell ref="P28:P29"/>
    <mergeCell ref="Q28:Q29"/>
    <mergeCell ref="R28:R29"/>
    <mergeCell ref="N8:N9"/>
    <mergeCell ref="O8:O9"/>
    <mergeCell ref="P8:P9"/>
    <mergeCell ref="Q8:Q9"/>
    <mergeCell ref="R8:R9"/>
    <mergeCell ref="N10:N15"/>
    <mergeCell ref="O10:O15"/>
    <mergeCell ref="P10:P15"/>
    <mergeCell ref="Q10:Q15"/>
    <mergeCell ref="R10:R15"/>
    <mergeCell ref="I80:I81"/>
    <mergeCell ref="J80:J81"/>
    <mergeCell ref="K80:K81"/>
    <mergeCell ref="L80:L81"/>
    <mergeCell ref="M80:M81"/>
    <mergeCell ref="X80:X81"/>
    <mergeCell ref="Y80:Y81"/>
    <mergeCell ref="Z80:Z81"/>
    <mergeCell ref="AA80:AA81"/>
    <mergeCell ref="AH77:AH79"/>
    <mergeCell ref="AI77:AI79"/>
    <mergeCell ref="AJ77:AJ79"/>
    <mergeCell ref="AK77:AK79"/>
    <mergeCell ref="AL77:AL79"/>
    <mergeCell ref="AM77:AM79"/>
    <mergeCell ref="AN77:AN79"/>
    <mergeCell ref="AO77:AO79"/>
    <mergeCell ref="N79:N81"/>
    <mergeCell ref="O79:O81"/>
    <mergeCell ref="P79:P81"/>
    <mergeCell ref="Q79:Q81"/>
    <mergeCell ref="R79:R81"/>
    <mergeCell ref="S79:S80"/>
    <mergeCell ref="T79:T80"/>
    <mergeCell ref="U79:U80"/>
    <mergeCell ref="V79:V80"/>
    <mergeCell ref="W79:W80"/>
    <mergeCell ref="AB80:AB81"/>
    <mergeCell ref="AM80:AM81"/>
    <mergeCell ref="AN80:AN81"/>
    <mergeCell ref="AO80:AO81"/>
    <mergeCell ref="X76:X79"/>
    <mergeCell ref="Y76:Y79"/>
    <mergeCell ref="Z76:Z79"/>
    <mergeCell ref="AA76:AA79"/>
    <mergeCell ref="AB76:AB79"/>
    <mergeCell ref="S77:S78"/>
    <mergeCell ref="T77:T78"/>
    <mergeCell ref="U77:U78"/>
    <mergeCell ref="V77:V78"/>
    <mergeCell ref="W77:W78"/>
    <mergeCell ref="S75:S76"/>
    <mergeCell ref="T75:T76"/>
    <mergeCell ref="U75:U76"/>
    <mergeCell ref="V75:V76"/>
    <mergeCell ref="W75:W76"/>
    <mergeCell ref="X73:X75"/>
    <mergeCell ref="Y73:Y75"/>
    <mergeCell ref="Z73:Z75"/>
    <mergeCell ref="AA73:AA75"/>
    <mergeCell ref="I76:I79"/>
    <mergeCell ref="J76:J79"/>
    <mergeCell ref="K76:K79"/>
    <mergeCell ref="L76:L79"/>
    <mergeCell ref="M76:M79"/>
    <mergeCell ref="AB73:AB75"/>
    <mergeCell ref="AH74:AH76"/>
    <mergeCell ref="AI74:AI76"/>
    <mergeCell ref="AJ74:AJ76"/>
    <mergeCell ref="I72:I75"/>
    <mergeCell ref="J72:J75"/>
    <mergeCell ref="K72:K75"/>
    <mergeCell ref="L72:L75"/>
    <mergeCell ref="M72:M75"/>
    <mergeCell ref="N73:N78"/>
    <mergeCell ref="O73:O78"/>
    <mergeCell ref="P73:P78"/>
    <mergeCell ref="Q73:Q78"/>
    <mergeCell ref="R73:R78"/>
    <mergeCell ref="S73:S74"/>
    <mergeCell ref="T73:T74"/>
    <mergeCell ref="U73:U74"/>
    <mergeCell ref="V73:V74"/>
    <mergeCell ref="W73:W74"/>
    <mergeCell ref="AK74:AK76"/>
    <mergeCell ref="AL74:AL76"/>
    <mergeCell ref="AM74:AM76"/>
    <mergeCell ref="AN74:AN76"/>
    <mergeCell ref="AO74:AO76"/>
    <mergeCell ref="AK71:AK73"/>
    <mergeCell ref="AL71:AL73"/>
    <mergeCell ref="AM71:AM73"/>
    <mergeCell ref="AN71:AN73"/>
    <mergeCell ref="AO71:AO73"/>
    <mergeCell ref="D80:D81"/>
    <mergeCell ref="E80:E81"/>
    <mergeCell ref="F80:F81"/>
    <mergeCell ref="G80:G81"/>
    <mergeCell ref="H80:H81"/>
    <mergeCell ref="AP67:AP69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Y71:Y72"/>
    <mergeCell ref="Z71:Z72"/>
    <mergeCell ref="AA71:AA72"/>
    <mergeCell ref="AB71:AB72"/>
    <mergeCell ref="AH71:AH73"/>
    <mergeCell ref="AI71:AI73"/>
    <mergeCell ref="AJ71:AJ73"/>
    <mergeCell ref="D76:D77"/>
    <mergeCell ref="E76:E77"/>
    <mergeCell ref="F76:F77"/>
    <mergeCell ref="G76:G77"/>
    <mergeCell ref="H76:H77"/>
    <mergeCell ref="D78:D79"/>
    <mergeCell ref="E78:E79"/>
    <mergeCell ref="F78:F79"/>
    <mergeCell ref="G78:G79"/>
    <mergeCell ref="H78:H79"/>
    <mergeCell ref="D72:D73"/>
    <mergeCell ref="E72:E73"/>
    <mergeCell ref="F72:F73"/>
    <mergeCell ref="G72:G73"/>
    <mergeCell ref="H72:H73"/>
    <mergeCell ref="D74:D75"/>
    <mergeCell ref="E74:E75"/>
    <mergeCell ref="F74:F75"/>
    <mergeCell ref="G74:G75"/>
    <mergeCell ref="H74:H75"/>
    <mergeCell ref="G13:G14"/>
    <mergeCell ref="H13:H14"/>
    <mergeCell ref="D15:D16"/>
    <mergeCell ref="E15:E16"/>
    <mergeCell ref="F15:F16"/>
    <mergeCell ref="G15:G16"/>
    <mergeCell ref="H15:H16"/>
    <mergeCell ref="D17:D18"/>
    <mergeCell ref="E17:E18"/>
    <mergeCell ref="F17:F18"/>
    <mergeCell ref="G17:G18"/>
    <mergeCell ref="H17:H18"/>
    <mergeCell ref="AP4:AP6"/>
    <mergeCell ref="AP24:AP26"/>
    <mergeCell ref="AP45:AP47"/>
    <mergeCell ref="D64:H64"/>
    <mergeCell ref="I64:M64"/>
    <mergeCell ref="N64:R64"/>
    <mergeCell ref="S64:W64"/>
    <mergeCell ref="X64:AB64"/>
    <mergeCell ref="AC64:AG64"/>
    <mergeCell ref="AH64:AL64"/>
    <mergeCell ref="AM64:AQ64"/>
    <mergeCell ref="D9:D10"/>
    <mergeCell ref="E9:E10"/>
    <mergeCell ref="F9:F10"/>
    <mergeCell ref="G9:G10"/>
    <mergeCell ref="H9:H10"/>
    <mergeCell ref="D11:D12"/>
    <mergeCell ref="E11:E12"/>
    <mergeCell ref="F11:F12"/>
    <mergeCell ref="G11:G12"/>
    <mergeCell ref="H11:H12"/>
    <mergeCell ref="D13:D14"/>
    <mergeCell ref="E13:E14"/>
    <mergeCell ref="F13:F14"/>
    <mergeCell ref="AM52:AM54"/>
    <mergeCell ref="AN52:AN54"/>
    <mergeCell ref="AO52:AO54"/>
    <mergeCell ref="AM55:AM57"/>
    <mergeCell ref="AN55:AN57"/>
    <mergeCell ref="AO55:AO57"/>
    <mergeCell ref="AM58:AM59"/>
    <mergeCell ref="AN58:AN59"/>
    <mergeCell ref="AO58:AO59"/>
    <mergeCell ref="AM34:AM36"/>
    <mergeCell ref="AN34:AN36"/>
    <mergeCell ref="AO34:AO36"/>
    <mergeCell ref="AM37:AM38"/>
    <mergeCell ref="AN37:AN38"/>
    <mergeCell ref="AO37:AO38"/>
    <mergeCell ref="AM49:AM51"/>
    <mergeCell ref="AN49:AN51"/>
    <mergeCell ref="AO49:AO51"/>
    <mergeCell ref="AM17:AM18"/>
    <mergeCell ref="AN17:AN18"/>
    <mergeCell ref="AO17:AO18"/>
    <mergeCell ref="AM28:AM30"/>
    <mergeCell ref="AN28:AN30"/>
    <mergeCell ref="AO28:AO30"/>
    <mergeCell ref="AM31:AM33"/>
    <mergeCell ref="AN31:AN33"/>
    <mergeCell ref="AO31:AO33"/>
    <mergeCell ref="AM8:AM10"/>
    <mergeCell ref="AN8:AN10"/>
    <mergeCell ref="AO8:AO10"/>
    <mergeCell ref="AM11:AM13"/>
    <mergeCell ref="AN11:AN13"/>
    <mergeCell ref="AO11:AO13"/>
    <mergeCell ref="AM14:AM16"/>
    <mergeCell ref="AN14:AN16"/>
    <mergeCell ref="AO14:AO16"/>
    <mergeCell ref="Y54:Y57"/>
    <mergeCell ref="Z54:Z57"/>
    <mergeCell ref="AA54:AA57"/>
    <mergeCell ref="AB54:AB57"/>
    <mergeCell ref="X58:X59"/>
    <mergeCell ref="Y58:Y59"/>
    <mergeCell ref="Z58:Z59"/>
    <mergeCell ref="AA58:AA59"/>
    <mergeCell ref="AB58:AB59"/>
    <mergeCell ref="X33:X36"/>
    <mergeCell ref="Y33:Y36"/>
    <mergeCell ref="Z33:Z36"/>
    <mergeCell ref="AA33:AA36"/>
    <mergeCell ref="AB33:AB36"/>
    <mergeCell ref="X37:X38"/>
    <mergeCell ref="Y37:Y38"/>
    <mergeCell ref="Z37:Z38"/>
    <mergeCell ref="AA37:AA38"/>
    <mergeCell ref="AB37:AB38"/>
    <mergeCell ref="X28:X29"/>
    <mergeCell ref="Y28:Y29"/>
    <mergeCell ref="Z28:Z29"/>
    <mergeCell ref="AA28:AA29"/>
    <mergeCell ref="AB28:AB29"/>
    <mergeCell ref="X30:X32"/>
    <mergeCell ref="Y30:Y32"/>
    <mergeCell ref="Z30:Z32"/>
    <mergeCell ref="AA30:AA32"/>
    <mergeCell ref="AB30:AB32"/>
    <mergeCell ref="X13:X16"/>
    <mergeCell ref="Y13:Y16"/>
    <mergeCell ref="Z13:Z16"/>
    <mergeCell ref="AA13:AA16"/>
    <mergeCell ref="AB13:AB16"/>
    <mergeCell ref="X17:X18"/>
    <mergeCell ref="Y17:Y18"/>
    <mergeCell ref="Z17:Z18"/>
    <mergeCell ref="AA17:AA18"/>
    <mergeCell ref="AB17:AB18"/>
    <mergeCell ref="X8:X9"/>
    <mergeCell ref="Y8:Y9"/>
    <mergeCell ref="Z8:Z9"/>
    <mergeCell ref="AA8:AA9"/>
    <mergeCell ref="AB8:AB9"/>
    <mergeCell ref="X10:X12"/>
    <mergeCell ref="Y10:Y12"/>
    <mergeCell ref="Z10:Z12"/>
    <mergeCell ref="AA10:AA12"/>
    <mergeCell ref="AB10:AB12"/>
    <mergeCell ref="M9:M12"/>
    <mergeCell ref="M13:M16"/>
    <mergeCell ref="M17:M18"/>
    <mergeCell ref="K17:K18"/>
    <mergeCell ref="K13:K16"/>
    <mergeCell ref="K9:K12"/>
    <mergeCell ref="I54:I57"/>
    <mergeCell ref="J54:J57"/>
    <mergeCell ref="K54:K57"/>
    <mergeCell ref="L54:L57"/>
    <mergeCell ref="M54:M57"/>
    <mergeCell ref="M29:M32"/>
    <mergeCell ref="I33:I36"/>
    <mergeCell ref="J33:J36"/>
    <mergeCell ref="K33:K36"/>
    <mergeCell ref="L33:L36"/>
    <mergeCell ref="M33:M36"/>
    <mergeCell ref="I17:I18"/>
    <mergeCell ref="J17:J18"/>
    <mergeCell ref="L17:L18"/>
    <mergeCell ref="I29:I32"/>
    <mergeCell ref="J29:J32"/>
    <mergeCell ref="K29:K32"/>
    <mergeCell ref="L29:L32"/>
    <mergeCell ref="I37:I38"/>
    <mergeCell ref="J37:J38"/>
    <mergeCell ref="K37:K38"/>
    <mergeCell ref="L37:L38"/>
    <mergeCell ref="M37:M38"/>
    <mergeCell ref="I50:I53"/>
    <mergeCell ref="J50:J53"/>
    <mergeCell ref="K50:K53"/>
    <mergeCell ref="L50:L53"/>
    <mergeCell ref="M50:M53"/>
    <mergeCell ref="D42:H42"/>
    <mergeCell ref="I42:M42"/>
    <mergeCell ref="N42:R42"/>
    <mergeCell ref="S42:W42"/>
    <mergeCell ref="X42:AB42"/>
    <mergeCell ref="AC42:AG42"/>
    <mergeCell ref="AH42:AL42"/>
    <mergeCell ref="AM42:AQ42"/>
    <mergeCell ref="I58:I59"/>
    <mergeCell ref="J58:J59"/>
    <mergeCell ref="K58:K59"/>
    <mergeCell ref="L58:L59"/>
    <mergeCell ref="M58:M59"/>
    <mergeCell ref="X49:X50"/>
    <mergeCell ref="Y49:Y50"/>
    <mergeCell ref="Z49:Z50"/>
    <mergeCell ref="AA49:AA50"/>
    <mergeCell ref="AB49:AB50"/>
    <mergeCell ref="X51:X53"/>
    <mergeCell ref="Y51:Y53"/>
    <mergeCell ref="Z51:Z53"/>
    <mergeCell ref="AA51:AA53"/>
    <mergeCell ref="AB51:AB53"/>
    <mergeCell ref="X54:X57"/>
    <mergeCell ref="AC1:AG1"/>
    <mergeCell ref="AH1:AL1"/>
    <mergeCell ref="AM1:AQ1"/>
    <mergeCell ref="C6:C18"/>
    <mergeCell ref="D21:H21"/>
    <mergeCell ref="I21:M21"/>
    <mergeCell ref="N21:R21"/>
    <mergeCell ref="S21:W21"/>
    <mergeCell ref="X21:AB21"/>
    <mergeCell ref="AC21:AG21"/>
    <mergeCell ref="B1:C1"/>
    <mergeCell ref="D1:H1"/>
    <mergeCell ref="I1:M1"/>
    <mergeCell ref="N1:R1"/>
    <mergeCell ref="S1:W1"/>
    <mergeCell ref="X1:AB1"/>
    <mergeCell ref="I9:I12"/>
    <mergeCell ref="J9:J12"/>
    <mergeCell ref="L9:L12"/>
    <mergeCell ref="I13:I16"/>
    <mergeCell ref="J13:J16"/>
    <mergeCell ref="L13:L16"/>
    <mergeCell ref="AH21:AL21"/>
    <mergeCell ref="AM21:AQ21"/>
  </mergeCells>
  <pageMargins left="0.7" right="0.7" top="0.75" bottom="0.75" header="0.3" footer="0.3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S85"/>
  <sheetViews>
    <sheetView workbookViewId="0">
      <pane xSplit="3" ySplit="2" topLeftCell="T3" activePane="bottomRight" state="frozen"/>
      <selection activeCell="S4" sqref="S4:W6"/>
      <selection pane="topRight" activeCell="S4" sqref="S4:W6"/>
      <selection pane="bottomLeft" activeCell="S4" sqref="S4:W6"/>
      <selection pane="bottomRight" activeCell="P6" sqref="P6"/>
    </sheetView>
  </sheetViews>
  <sheetFormatPr defaultColWidth="8.77734375" defaultRowHeight="14.4" x14ac:dyDescent="0.3"/>
  <cols>
    <col min="1" max="1" width="12.44140625" customWidth="1"/>
    <col min="2" max="2" width="7.77734375" customWidth="1"/>
    <col min="4" max="4" width="6.44140625" bestFit="1" customWidth="1"/>
    <col min="5" max="7" width="5" bestFit="1" customWidth="1"/>
    <col min="8" max="8" width="8" bestFit="1" customWidth="1"/>
    <col min="9" max="9" width="6.44140625" bestFit="1" customWidth="1"/>
    <col min="10" max="10" width="4" bestFit="1" customWidth="1"/>
    <col min="11" max="11" width="5" bestFit="1" customWidth="1"/>
    <col min="12" max="12" width="4" bestFit="1" customWidth="1"/>
    <col min="13" max="13" width="8" bestFit="1" customWidth="1"/>
    <col min="14" max="14" width="6.44140625" bestFit="1" customWidth="1"/>
    <col min="15" max="15" width="4" bestFit="1" customWidth="1"/>
    <col min="16" max="16" width="6.44140625" bestFit="1" customWidth="1"/>
    <col min="17" max="17" width="4" bestFit="1" customWidth="1"/>
    <col min="18" max="18" width="8" bestFit="1" customWidth="1"/>
    <col min="19" max="19" width="6.44140625" bestFit="1" customWidth="1"/>
    <col min="20" max="20" width="4" bestFit="1" customWidth="1"/>
    <col min="21" max="21" width="5" bestFit="1" customWidth="1"/>
    <col min="22" max="22" width="4" bestFit="1" customWidth="1"/>
    <col min="23" max="23" width="8" bestFit="1" customWidth="1"/>
    <col min="24" max="24" width="6.44140625" bestFit="1" customWidth="1"/>
    <col min="25" max="25" width="4" bestFit="1" customWidth="1"/>
    <col min="26" max="27" width="5" bestFit="1" customWidth="1"/>
    <col min="28" max="28" width="8" bestFit="1" customWidth="1"/>
    <col min="29" max="29" width="6.44140625" bestFit="1" customWidth="1"/>
    <col min="30" max="30" width="4" bestFit="1" customWidth="1"/>
    <col min="31" max="32" width="5" bestFit="1" customWidth="1"/>
    <col min="33" max="33" width="8" bestFit="1" customWidth="1"/>
    <col min="34" max="34" width="6.44140625" bestFit="1" customWidth="1"/>
    <col min="35" max="35" width="2.21875" bestFit="1" customWidth="1"/>
    <col min="36" max="36" width="7.44140625" customWidth="1"/>
    <col min="37" max="37" width="2.21875" customWidth="1"/>
    <col min="38" max="38" width="8" bestFit="1" customWidth="1"/>
    <col min="39" max="39" width="6.44140625" bestFit="1" customWidth="1"/>
    <col min="40" max="40" width="8.44140625" bestFit="1" customWidth="1"/>
    <col min="41" max="41" width="9" customWidth="1"/>
    <col min="42" max="42" width="5" bestFit="1" customWidth="1"/>
    <col min="43" max="43" width="8" bestFit="1" customWidth="1"/>
  </cols>
  <sheetData>
    <row r="1" spans="1:44" x14ac:dyDescent="0.3">
      <c r="A1" s="68" t="s">
        <v>160</v>
      </c>
      <c r="B1" s="152" t="s">
        <v>40</v>
      </c>
      <c r="C1" s="152"/>
      <c r="D1" s="152" t="s">
        <v>1</v>
      </c>
      <c r="E1" s="152"/>
      <c r="F1" s="152"/>
      <c r="G1" s="152"/>
      <c r="H1" s="152"/>
      <c r="I1" s="152" t="s">
        <v>2</v>
      </c>
      <c r="J1" s="152"/>
      <c r="K1" s="152"/>
      <c r="L1" s="152"/>
      <c r="M1" s="152"/>
      <c r="N1" s="152" t="s">
        <v>3</v>
      </c>
      <c r="O1" s="152"/>
      <c r="P1" s="152"/>
      <c r="Q1" s="152"/>
      <c r="R1" s="152"/>
      <c r="S1" s="152" t="s">
        <v>4</v>
      </c>
      <c r="T1" s="152"/>
      <c r="U1" s="152"/>
      <c r="V1" s="152"/>
      <c r="W1" s="152"/>
      <c r="X1" s="152" t="s">
        <v>5</v>
      </c>
      <c r="Y1" s="152"/>
      <c r="Z1" s="152"/>
      <c r="AA1" s="152"/>
      <c r="AB1" s="152"/>
      <c r="AC1" s="152" t="s">
        <v>6</v>
      </c>
      <c r="AD1" s="152"/>
      <c r="AE1" s="152"/>
      <c r="AF1" s="152"/>
      <c r="AG1" s="152"/>
      <c r="AH1" s="152" t="s">
        <v>7</v>
      </c>
      <c r="AI1" s="152"/>
      <c r="AJ1" s="152"/>
      <c r="AK1" s="152"/>
      <c r="AL1" s="152"/>
      <c r="AM1" s="152" t="s">
        <v>8</v>
      </c>
      <c r="AN1" s="152"/>
      <c r="AO1" s="152"/>
      <c r="AP1" s="152"/>
      <c r="AQ1" s="152"/>
    </row>
    <row r="2" spans="1:44" x14ac:dyDescent="0.3">
      <c r="A2" s="3"/>
      <c r="B2" s="3" t="s">
        <v>39</v>
      </c>
      <c r="C2" s="3" t="s">
        <v>38</v>
      </c>
      <c r="D2" s="55" t="s">
        <v>37</v>
      </c>
      <c r="E2" s="55" t="s">
        <v>11</v>
      </c>
      <c r="F2" s="55" t="s">
        <v>27</v>
      </c>
      <c r="G2" s="55" t="s">
        <v>11</v>
      </c>
      <c r="H2" s="55" t="s">
        <v>28</v>
      </c>
      <c r="I2" s="3" t="s">
        <v>37</v>
      </c>
      <c r="J2" s="3" t="s">
        <v>11</v>
      </c>
      <c r="K2" s="3" t="s">
        <v>27</v>
      </c>
      <c r="L2" s="3" t="s">
        <v>11</v>
      </c>
      <c r="M2" s="3" t="s">
        <v>28</v>
      </c>
      <c r="N2" s="3" t="s">
        <v>37</v>
      </c>
      <c r="O2" s="3" t="s">
        <v>11</v>
      </c>
      <c r="P2" s="3" t="s">
        <v>27</v>
      </c>
      <c r="Q2" s="3" t="s">
        <v>11</v>
      </c>
      <c r="R2" s="3" t="s">
        <v>28</v>
      </c>
      <c r="S2" s="3" t="s">
        <v>37</v>
      </c>
      <c r="T2" s="3" t="s">
        <v>11</v>
      </c>
      <c r="U2" s="3" t="s">
        <v>27</v>
      </c>
      <c r="V2" s="3" t="s">
        <v>11</v>
      </c>
      <c r="W2" s="3" t="s">
        <v>28</v>
      </c>
      <c r="X2" s="55" t="s">
        <v>37</v>
      </c>
      <c r="Y2" s="55" t="s">
        <v>11</v>
      </c>
      <c r="Z2" s="55" t="s">
        <v>27</v>
      </c>
      <c r="AA2" s="55" t="s">
        <v>11</v>
      </c>
      <c r="AB2" s="55" t="s">
        <v>28</v>
      </c>
      <c r="AC2" s="55" t="s">
        <v>37</v>
      </c>
      <c r="AD2" s="55" t="s">
        <v>11</v>
      </c>
      <c r="AE2" s="55" t="s">
        <v>27</v>
      </c>
      <c r="AF2" s="55" t="s">
        <v>11</v>
      </c>
      <c r="AG2" s="55" t="s">
        <v>28</v>
      </c>
      <c r="AH2" s="3" t="s">
        <v>37</v>
      </c>
      <c r="AI2" s="3" t="s">
        <v>11</v>
      </c>
      <c r="AJ2" s="3" t="s">
        <v>27</v>
      </c>
      <c r="AK2" s="3" t="s">
        <v>11</v>
      </c>
      <c r="AL2" s="3" t="s">
        <v>28</v>
      </c>
      <c r="AM2" s="3" t="s">
        <v>37</v>
      </c>
      <c r="AN2" s="3" t="s">
        <v>11</v>
      </c>
      <c r="AO2" s="3" t="s">
        <v>27</v>
      </c>
      <c r="AP2" s="3" t="s">
        <v>11</v>
      </c>
      <c r="AQ2" s="3" t="s">
        <v>28</v>
      </c>
    </row>
    <row r="3" spans="1:44" x14ac:dyDescent="0.3">
      <c r="B3" s="4" t="s">
        <v>12</v>
      </c>
      <c r="C3" t="s">
        <v>169</v>
      </c>
      <c r="D3" s="25" t="s">
        <v>222</v>
      </c>
      <c r="E3" s="3">
        <v>66</v>
      </c>
      <c r="F3" s="3">
        <v>39</v>
      </c>
      <c r="G3" s="3">
        <v>64</v>
      </c>
      <c r="H3" s="3">
        <v>33</v>
      </c>
      <c r="X3" s="3"/>
      <c r="Y3" s="3"/>
      <c r="Z3" s="3"/>
      <c r="AA3" s="3"/>
      <c r="AB3" s="3"/>
      <c r="AC3" s="36" t="s">
        <v>12</v>
      </c>
      <c r="AD3" s="3">
        <v>277</v>
      </c>
      <c r="AE3" s="37">
        <v>33.799999999999997</v>
      </c>
      <c r="AF3" s="3">
        <v>302</v>
      </c>
      <c r="AG3" s="37">
        <v>31.8</v>
      </c>
      <c r="AM3" s="3"/>
      <c r="AN3" s="3" t="s">
        <v>212</v>
      </c>
      <c r="AO3" s="3" t="s">
        <v>211</v>
      </c>
      <c r="AP3" s="3" t="s">
        <v>217</v>
      </c>
    </row>
    <row r="4" spans="1:44" x14ac:dyDescent="0.3">
      <c r="B4" s="4" t="s">
        <v>13</v>
      </c>
      <c r="C4" t="s">
        <v>41</v>
      </c>
      <c r="D4" s="26" t="s">
        <v>223</v>
      </c>
      <c r="E4" s="3">
        <v>150</v>
      </c>
      <c r="F4" s="3">
        <v>42</v>
      </c>
      <c r="G4" s="3">
        <v>141</v>
      </c>
      <c r="H4" s="3">
        <v>39</v>
      </c>
      <c r="S4" s="3"/>
      <c r="T4" s="85" t="s">
        <v>304</v>
      </c>
      <c r="U4" s="85"/>
      <c r="V4" s="84"/>
      <c r="W4" s="84"/>
      <c r="X4" s="31" t="s">
        <v>196</v>
      </c>
      <c r="Y4" s="3">
        <v>490</v>
      </c>
      <c r="Z4" s="3">
        <v>39</v>
      </c>
      <c r="AA4" s="3">
        <v>559</v>
      </c>
      <c r="AB4" s="3">
        <v>37</v>
      </c>
      <c r="AC4" s="36" t="s">
        <v>13</v>
      </c>
      <c r="AD4" s="3">
        <v>168</v>
      </c>
      <c r="AE4" s="37">
        <v>49.9</v>
      </c>
      <c r="AF4" s="3">
        <v>179</v>
      </c>
      <c r="AG4" s="37">
        <v>38.799999999999997</v>
      </c>
      <c r="AM4" s="39" t="s">
        <v>214</v>
      </c>
      <c r="AN4" s="3">
        <v>1503</v>
      </c>
      <c r="AO4" s="37"/>
      <c r="AP4" s="162"/>
      <c r="AQ4" s="5"/>
    </row>
    <row r="5" spans="1:44" x14ac:dyDescent="0.3">
      <c r="B5" s="4" t="s">
        <v>14</v>
      </c>
      <c r="C5" t="s">
        <v>42</v>
      </c>
      <c r="D5" s="26" t="s">
        <v>224</v>
      </c>
      <c r="E5" s="3">
        <v>134</v>
      </c>
      <c r="F5" s="3">
        <v>47</v>
      </c>
      <c r="G5" s="3">
        <v>135</v>
      </c>
      <c r="H5" s="3">
        <v>38</v>
      </c>
      <c r="S5" s="85" t="s">
        <v>302</v>
      </c>
      <c r="T5" s="3">
        <v>636</v>
      </c>
      <c r="U5" s="3">
        <v>34</v>
      </c>
      <c r="X5" s="32" t="s">
        <v>198</v>
      </c>
      <c r="Y5" s="33">
        <v>476</v>
      </c>
      <c r="Z5" s="33">
        <v>50</v>
      </c>
      <c r="AA5" s="33">
        <v>574</v>
      </c>
      <c r="AB5" s="33">
        <v>40</v>
      </c>
      <c r="AC5" s="36" t="s">
        <v>14</v>
      </c>
      <c r="AD5" s="3">
        <v>93</v>
      </c>
      <c r="AE5" s="37">
        <v>51.1</v>
      </c>
      <c r="AF5" s="3">
        <v>89</v>
      </c>
      <c r="AG5" s="37">
        <v>38.299999999999997</v>
      </c>
      <c r="AM5" s="40" t="s">
        <v>215</v>
      </c>
      <c r="AN5" s="3">
        <v>1620</v>
      </c>
      <c r="AO5" s="37"/>
      <c r="AP5" s="162"/>
      <c r="AQ5" s="8"/>
      <c r="AR5" s="12"/>
    </row>
    <row r="6" spans="1:44" x14ac:dyDescent="0.3">
      <c r="B6" s="4" t="s">
        <v>45</v>
      </c>
      <c r="C6" s="183" t="s">
        <v>170</v>
      </c>
      <c r="D6" s="26" t="s">
        <v>225</v>
      </c>
      <c r="E6" s="3">
        <v>117</v>
      </c>
      <c r="F6" s="3">
        <v>52</v>
      </c>
      <c r="G6" s="3">
        <v>123</v>
      </c>
      <c r="H6" s="3">
        <v>35</v>
      </c>
      <c r="S6" s="85" t="s">
        <v>303</v>
      </c>
      <c r="T6" s="3">
        <v>687</v>
      </c>
      <c r="U6" s="3">
        <v>35</v>
      </c>
      <c r="X6" s="32" t="s">
        <v>197</v>
      </c>
      <c r="Y6" s="3">
        <v>423</v>
      </c>
      <c r="Z6" s="3">
        <v>57</v>
      </c>
      <c r="AA6" s="3">
        <v>577</v>
      </c>
      <c r="AB6" s="3">
        <v>39</v>
      </c>
      <c r="AC6" s="36" t="s">
        <v>15</v>
      </c>
      <c r="AD6" s="3">
        <v>80</v>
      </c>
      <c r="AE6" s="37">
        <v>60</v>
      </c>
      <c r="AF6" s="3">
        <v>117</v>
      </c>
      <c r="AG6" s="37">
        <v>40.5</v>
      </c>
      <c r="AM6" s="3" t="s">
        <v>216</v>
      </c>
      <c r="AN6" s="3">
        <v>1500</v>
      </c>
      <c r="AO6" s="37"/>
      <c r="AP6" s="162"/>
      <c r="AQ6" s="12"/>
      <c r="AR6" s="8"/>
    </row>
    <row r="7" spans="1:44" x14ac:dyDescent="0.3">
      <c r="B7" s="4"/>
      <c r="C7" s="183"/>
      <c r="D7" s="26"/>
      <c r="E7" s="3"/>
      <c r="F7" s="3"/>
      <c r="G7" s="3"/>
      <c r="H7" s="3"/>
      <c r="X7" s="38"/>
      <c r="Y7" s="3"/>
      <c r="Z7" s="3"/>
      <c r="AA7" s="3"/>
      <c r="AB7" s="3"/>
      <c r="AC7" s="36"/>
      <c r="AD7" s="3"/>
      <c r="AE7" s="37"/>
      <c r="AF7" s="3"/>
      <c r="AG7" s="37"/>
      <c r="AM7" s="3"/>
      <c r="AN7" s="3" t="s">
        <v>212</v>
      </c>
      <c r="AO7" s="3" t="s">
        <v>211</v>
      </c>
      <c r="AP7" s="3"/>
    </row>
    <row r="8" spans="1:44" x14ac:dyDescent="0.3">
      <c r="C8" s="183"/>
      <c r="D8" s="26" t="s">
        <v>226</v>
      </c>
      <c r="E8" s="3">
        <v>170</v>
      </c>
      <c r="F8" s="3">
        <v>59</v>
      </c>
      <c r="G8" s="3">
        <v>176</v>
      </c>
      <c r="H8" s="3">
        <v>41</v>
      </c>
      <c r="I8" s="3" t="s">
        <v>16</v>
      </c>
      <c r="J8" s="3">
        <v>47</v>
      </c>
      <c r="K8" s="3">
        <v>108</v>
      </c>
      <c r="L8" s="3">
        <v>52</v>
      </c>
      <c r="M8" s="3">
        <v>60</v>
      </c>
      <c r="N8" s="152" t="s">
        <v>191</v>
      </c>
      <c r="O8" s="152">
        <v>131</v>
      </c>
      <c r="P8" s="163">
        <v>84</v>
      </c>
      <c r="Q8" s="152">
        <v>119</v>
      </c>
      <c r="R8" s="163">
        <v>56</v>
      </c>
      <c r="S8" s="3"/>
      <c r="T8" s="3"/>
      <c r="U8" s="3"/>
      <c r="V8" s="3"/>
      <c r="W8" s="34"/>
      <c r="X8" s="152" t="s">
        <v>191</v>
      </c>
      <c r="Y8" s="152">
        <v>132</v>
      </c>
      <c r="Z8" s="152">
        <v>53</v>
      </c>
      <c r="AA8" s="152">
        <v>202</v>
      </c>
      <c r="AB8" s="152">
        <v>38</v>
      </c>
      <c r="AC8" s="36" t="s">
        <v>16</v>
      </c>
      <c r="AD8" s="3">
        <v>135</v>
      </c>
      <c r="AE8" s="37">
        <v>67.8</v>
      </c>
      <c r="AF8" s="3">
        <v>192</v>
      </c>
      <c r="AG8" s="37">
        <v>43.4</v>
      </c>
      <c r="AH8" s="3"/>
      <c r="AI8" s="3"/>
      <c r="AJ8" s="3"/>
      <c r="AK8" s="3"/>
      <c r="AL8" s="3"/>
      <c r="AM8" s="154" t="s">
        <v>207</v>
      </c>
      <c r="AN8" s="154">
        <v>772</v>
      </c>
      <c r="AO8" s="216">
        <v>28.4</v>
      </c>
    </row>
    <row r="9" spans="1:44" x14ac:dyDescent="0.3">
      <c r="C9" s="183"/>
      <c r="D9" s="164" t="s">
        <v>218</v>
      </c>
      <c r="E9" s="152">
        <v>190</v>
      </c>
      <c r="F9" s="152">
        <v>61</v>
      </c>
      <c r="G9" s="152">
        <v>185</v>
      </c>
      <c r="H9" s="152">
        <v>46</v>
      </c>
      <c r="I9" s="152" t="s">
        <v>181</v>
      </c>
      <c r="J9" s="152">
        <v>221</v>
      </c>
      <c r="K9" s="152">
        <v>95</v>
      </c>
      <c r="L9" s="152">
        <v>259</v>
      </c>
      <c r="M9" s="152">
        <v>71</v>
      </c>
      <c r="N9" s="152"/>
      <c r="O9" s="152"/>
      <c r="P9" s="163"/>
      <c r="Q9" s="152"/>
      <c r="R9" s="163"/>
      <c r="S9" s="3"/>
      <c r="T9" s="3"/>
      <c r="U9" s="3"/>
      <c r="V9" s="3"/>
      <c r="W9" s="34"/>
      <c r="X9" s="152"/>
      <c r="Y9" s="152"/>
      <c r="Z9" s="152"/>
      <c r="AA9" s="152"/>
      <c r="AB9" s="152"/>
      <c r="AC9" s="36" t="s">
        <v>17</v>
      </c>
      <c r="AD9" s="3">
        <v>77</v>
      </c>
      <c r="AE9" s="37">
        <v>67.099999999999994</v>
      </c>
      <c r="AF9" s="3">
        <v>137</v>
      </c>
      <c r="AG9" s="37">
        <v>53.3</v>
      </c>
      <c r="AH9" s="3"/>
      <c r="AI9" s="3"/>
      <c r="AJ9" s="3"/>
      <c r="AK9" s="3"/>
      <c r="AL9" s="3"/>
      <c r="AM9" s="152"/>
      <c r="AN9" s="152"/>
      <c r="AO9" s="162"/>
    </row>
    <row r="10" spans="1:44" x14ac:dyDescent="0.3">
      <c r="C10" s="183"/>
      <c r="D10" s="164"/>
      <c r="E10" s="152"/>
      <c r="F10" s="152"/>
      <c r="G10" s="152"/>
      <c r="H10" s="152"/>
      <c r="I10" s="152"/>
      <c r="J10" s="152"/>
      <c r="K10" s="152"/>
      <c r="L10" s="152"/>
      <c r="M10" s="152"/>
      <c r="N10" s="152" t="s">
        <v>248</v>
      </c>
      <c r="O10" s="152">
        <v>350</v>
      </c>
      <c r="P10" s="163">
        <v>85</v>
      </c>
      <c r="Q10" s="152">
        <v>394</v>
      </c>
      <c r="R10" s="163">
        <v>60</v>
      </c>
      <c r="S10" s="3"/>
      <c r="T10" s="3"/>
      <c r="U10" s="3"/>
      <c r="V10" s="3"/>
      <c r="W10" s="34"/>
      <c r="X10" s="152" t="s">
        <v>192</v>
      </c>
      <c r="Y10" s="152">
        <v>183</v>
      </c>
      <c r="Z10" s="152">
        <v>49</v>
      </c>
      <c r="AA10" s="152">
        <v>247</v>
      </c>
      <c r="AB10" s="152">
        <v>41</v>
      </c>
      <c r="AC10" s="36" t="s">
        <v>18</v>
      </c>
      <c r="AD10" s="3">
        <v>85</v>
      </c>
      <c r="AE10" s="37">
        <v>65.8</v>
      </c>
      <c r="AF10" s="3">
        <v>158</v>
      </c>
      <c r="AG10" s="37">
        <v>51.8</v>
      </c>
      <c r="AH10" s="3"/>
      <c r="AI10" s="3"/>
      <c r="AJ10" s="3"/>
      <c r="AK10" s="3"/>
      <c r="AL10" s="3"/>
      <c r="AM10" s="152"/>
      <c r="AN10" s="152"/>
      <c r="AO10" s="162"/>
    </row>
    <row r="11" spans="1:44" x14ac:dyDescent="0.3">
      <c r="C11" s="183"/>
      <c r="D11" s="164" t="s">
        <v>219</v>
      </c>
      <c r="E11" s="152">
        <v>253</v>
      </c>
      <c r="F11" s="152">
        <v>61</v>
      </c>
      <c r="G11" s="152">
        <v>289</v>
      </c>
      <c r="H11" s="152">
        <v>47</v>
      </c>
      <c r="I11" s="152"/>
      <c r="J11" s="152"/>
      <c r="K11" s="152"/>
      <c r="L11" s="152"/>
      <c r="M11" s="152"/>
      <c r="N11" s="152"/>
      <c r="O11" s="152"/>
      <c r="P11" s="163"/>
      <c r="Q11" s="152"/>
      <c r="R11" s="163"/>
      <c r="S11" s="3"/>
      <c r="T11" s="3"/>
      <c r="U11" s="3"/>
      <c r="V11" s="3"/>
      <c r="W11" s="34"/>
      <c r="X11" s="152"/>
      <c r="Y11" s="152"/>
      <c r="Z11" s="152"/>
      <c r="AA11" s="152"/>
      <c r="AB11" s="152"/>
      <c r="AC11" s="36" t="s">
        <v>19</v>
      </c>
      <c r="AD11" s="3">
        <v>84</v>
      </c>
      <c r="AE11" s="37">
        <v>69.400000000000006</v>
      </c>
      <c r="AF11" s="3">
        <v>160</v>
      </c>
      <c r="AG11" s="37">
        <v>50.7</v>
      </c>
      <c r="AH11" s="3"/>
      <c r="AI11" s="3"/>
      <c r="AJ11" s="3"/>
      <c r="AK11" s="3"/>
      <c r="AL11" s="3"/>
      <c r="AM11" s="158" t="s">
        <v>208</v>
      </c>
      <c r="AN11" s="152">
        <v>692</v>
      </c>
      <c r="AO11" s="162">
        <v>20.9</v>
      </c>
    </row>
    <row r="12" spans="1:44" x14ac:dyDescent="0.3">
      <c r="C12" s="183"/>
      <c r="D12" s="164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63"/>
      <c r="Q12" s="152"/>
      <c r="R12" s="163"/>
      <c r="S12" s="3"/>
      <c r="T12" s="3"/>
      <c r="U12" s="3"/>
      <c r="V12" s="3"/>
      <c r="W12" s="34"/>
      <c r="X12" s="152"/>
      <c r="Y12" s="152"/>
      <c r="Z12" s="152"/>
      <c r="AA12" s="152"/>
      <c r="AB12" s="152"/>
      <c r="AC12" s="36" t="s">
        <v>20</v>
      </c>
      <c r="AD12" s="3">
        <v>69</v>
      </c>
      <c r="AE12" s="37">
        <v>64.8</v>
      </c>
      <c r="AF12" s="3">
        <v>167</v>
      </c>
      <c r="AG12" s="37">
        <v>45.8</v>
      </c>
      <c r="AH12" s="3"/>
      <c r="AI12" s="3"/>
      <c r="AJ12" s="3"/>
      <c r="AK12" s="3"/>
      <c r="AL12" s="3"/>
      <c r="AM12" s="158"/>
      <c r="AN12" s="152"/>
      <c r="AO12" s="162"/>
    </row>
    <row r="13" spans="1:44" x14ac:dyDescent="0.3">
      <c r="C13" s="183"/>
      <c r="D13" s="164" t="s">
        <v>220</v>
      </c>
      <c r="E13" s="152">
        <v>297</v>
      </c>
      <c r="F13" s="152">
        <v>61</v>
      </c>
      <c r="G13" s="152">
        <v>318</v>
      </c>
      <c r="H13" s="152">
        <v>46</v>
      </c>
      <c r="I13" s="152" t="s">
        <v>182</v>
      </c>
      <c r="J13" s="152">
        <v>308</v>
      </c>
      <c r="K13" s="152">
        <v>83</v>
      </c>
      <c r="L13" s="152">
        <v>317</v>
      </c>
      <c r="M13" s="152">
        <v>72</v>
      </c>
      <c r="N13" s="152"/>
      <c r="O13" s="152"/>
      <c r="P13" s="163"/>
      <c r="Q13" s="152"/>
      <c r="R13" s="163"/>
      <c r="S13" s="3"/>
      <c r="T13" s="3"/>
      <c r="U13" s="3"/>
      <c r="V13" s="3"/>
      <c r="W13" s="34"/>
      <c r="X13" s="152" t="s">
        <v>182</v>
      </c>
      <c r="Y13" s="152">
        <v>308</v>
      </c>
      <c r="Z13" s="152">
        <v>50</v>
      </c>
      <c r="AA13" s="152">
        <v>358</v>
      </c>
      <c r="AB13" s="152">
        <v>44</v>
      </c>
      <c r="AC13" s="36" t="s">
        <v>21</v>
      </c>
      <c r="AD13" s="3">
        <v>67</v>
      </c>
      <c r="AE13" s="37">
        <v>62.5</v>
      </c>
      <c r="AF13" s="3">
        <v>168</v>
      </c>
      <c r="AG13" s="37">
        <v>43.8</v>
      </c>
      <c r="AH13" s="3"/>
      <c r="AI13" s="3"/>
      <c r="AJ13" s="3"/>
      <c r="AK13" s="3"/>
      <c r="AL13" s="3"/>
      <c r="AM13" s="158"/>
      <c r="AN13" s="152"/>
      <c r="AO13" s="162"/>
    </row>
    <row r="14" spans="1:44" x14ac:dyDescent="0.3">
      <c r="C14" s="183"/>
      <c r="D14" s="164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63"/>
      <c r="Q14" s="152"/>
      <c r="R14" s="163"/>
      <c r="S14" s="3"/>
      <c r="T14" s="3"/>
      <c r="U14" s="3"/>
      <c r="V14" s="3"/>
      <c r="W14" s="34"/>
      <c r="X14" s="152"/>
      <c r="Y14" s="152"/>
      <c r="Z14" s="152"/>
      <c r="AA14" s="152"/>
      <c r="AB14" s="152"/>
      <c r="AC14" s="36" t="s">
        <v>22</v>
      </c>
      <c r="AD14" s="3">
        <v>73</v>
      </c>
      <c r="AE14" s="37">
        <v>64.900000000000006</v>
      </c>
      <c r="AF14" s="3">
        <v>136</v>
      </c>
      <c r="AG14" s="37">
        <v>46.3</v>
      </c>
      <c r="AH14" s="3"/>
      <c r="AI14" s="3"/>
      <c r="AJ14" s="3"/>
      <c r="AK14" s="3"/>
      <c r="AL14" s="3"/>
      <c r="AM14" s="152" t="s">
        <v>209</v>
      </c>
      <c r="AN14" s="152">
        <v>749</v>
      </c>
      <c r="AO14" s="162">
        <v>33.299999999999997</v>
      </c>
    </row>
    <row r="15" spans="1:44" x14ac:dyDescent="0.3">
      <c r="C15" s="183"/>
      <c r="D15" s="164" t="s">
        <v>221</v>
      </c>
      <c r="E15" s="152">
        <v>292</v>
      </c>
      <c r="F15" s="152">
        <v>62</v>
      </c>
      <c r="G15" s="152">
        <v>322</v>
      </c>
      <c r="H15" s="152">
        <v>47</v>
      </c>
      <c r="I15" s="152"/>
      <c r="J15" s="152"/>
      <c r="K15" s="152"/>
      <c r="L15" s="152"/>
      <c r="M15" s="152"/>
      <c r="N15" s="152"/>
      <c r="O15" s="152"/>
      <c r="P15" s="163"/>
      <c r="Q15" s="152"/>
      <c r="R15" s="163"/>
      <c r="S15" s="3"/>
      <c r="T15" s="3"/>
      <c r="U15" s="3"/>
      <c r="V15" s="3"/>
      <c r="W15" s="34"/>
      <c r="X15" s="152"/>
      <c r="Y15" s="152"/>
      <c r="Z15" s="152"/>
      <c r="AA15" s="152"/>
      <c r="AB15" s="152"/>
      <c r="AC15" s="36" t="s">
        <v>23</v>
      </c>
      <c r="AD15" s="3">
        <v>75</v>
      </c>
      <c r="AE15" s="37">
        <v>59.9</v>
      </c>
      <c r="AF15" s="3">
        <v>160</v>
      </c>
      <c r="AG15" s="37">
        <v>47.9</v>
      </c>
      <c r="AH15" s="3"/>
      <c r="AI15" s="3"/>
      <c r="AJ15" s="3"/>
      <c r="AK15" s="3"/>
      <c r="AL15" s="3"/>
      <c r="AM15" s="152"/>
      <c r="AN15" s="152"/>
      <c r="AO15" s="162"/>
    </row>
    <row r="16" spans="1:44" x14ac:dyDescent="0.3">
      <c r="C16" s="183"/>
      <c r="D16" s="164"/>
      <c r="E16" s="152"/>
      <c r="F16" s="152"/>
      <c r="G16" s="152"/>
      <c r="H16" s="152"/>
      <c r="I16" s="152"/>
      <c r="J16" s="152"/>
      <c r="K16" s="152"/>
      <c r="L16" s="152"/>
      <c r="M16" s="152"/>
      <c r="N16" s="152" t="s">
        <v>249</v>
      </c>
      <c r="O16" s="152">
        <v>151</v>
      </c>
      <c r="P16" s="163">
        <v>81</v>
      </c>
      <c r="Q16" s="152">
        <v>167</v>
      </c>
      <c r="R16" s="163">
        <v>61</v>
      </c>
      <c r="S16" s="3"/>
      <c r="T16" s="3"/>
      <c r="U16" s="3"/>
      <c r="V16" s="3"/>
      <c r="W16" s="34"/>
      <c r="X16" s="152"/>
      <c r="Y16" s="152"/>
      <c r="Z16" s="152"/>
      <c r="AA16" s="152"/>
      <c r="AB16" s="152"/>
      <c r="AC16" s="36" t="s">
        <v>24</v>
      </c>
      <c r="AD16" s="3">
        <v>85</v>
      </c>
      <c r="AE16" s="37">
        <v>62.4</v>
      </c>
      <c r="AF16" s="3">
        <v>187</v>
      </c>
      <c r="AG16" s="37">
        <v>44.7</v>
      </c>
      <c r="AH16" s="3"/>
      <c r="AI16" s="3"/>
      <c r="AJ16" s="3"/>
      <c r="AK16" s="3"/>
      <c r="AL16" s="3"/>
      <c r="AM16" s="152"/>
      <c r="AN16" s="152"/>
      <c r="AO16" s="162"/>
    </row>
    <row r="17" spans="1:45" x14ac:dyDescent="0.3">
      <c r="C17" s="183"/>
      <c r="D17" s="164" t="s">
        <v>210</v>
      </c>
      <c r="E17" s="152">
        <v>262</v>
      </c>
      <c r="F17" s="152">
        <v>60</v>
      </c>
      <c r="G17" s="152">
        <v>262</v>
      </c>
      <c r="H17" s="152">
        <v>47</v>
      </c>
      <c r="I17" s="152" t="s">
        <v>183</v>
      </c>
      <c r="J17" s="152">
        <v>204</v>
      </c>
      <c r="K17" s="152">
        <v>71</v>
      </c>
      <c r="L17" s="152">
        <v>247</v>
      </c>
      <c r="M17" s="152">
        <v>60</v>
      </c>
      <c r="N17" s="152"/>
      <c r="O17" s="152"/>
      <c r="P17" s="163"/>
      <c r="Q17" s="152"/>
      <c r="R17" s="163"/>
      <c r="S17" s="3"/>
      <c r="T17" s="3"/>
      <c r="U17" s="3"/>
      <c r="V17" s="3"/>
      <c r="W17" s="34"/>
      <c r="X17" s="152" t="s">
        <v>193</v>
      </c>
      <c r="Y17" s="152">
        <v>169</v>
      </c>
      <c r="Z17" s="152">
        <v>50</v>
      </c>
      <c r="AA17" s="152">
        <v>198</v>
      </c>
      <c r="AB17" s="152">
        <v>43</v>
      </c>
      <c r="AC17" s="36" t="s">
        <v>25</v>
      </c>
      <c r="AD17" s="3">
        <v>83</v>
      </c>
      <c r="AE17" s="37">
        <v>61.4</v>
      </c>
      <c r="AF17" s="3">
        <v>194</v>
      </c>
      <c r="AG17" s="37">
        <v>45.9</v>
      </c>
      <c r="AM17" s="152" t="s">
        <v>210</v>
      </c>
      <c r="AN17" s="152">
        <v>300</v>
      </c>
      <c r="AO17" s="162">
        <v>36.200000000000003</v>
      </c>
    </row>
    <row r="18" spans="1:45" x14ac:dyDescent="0.3">
      <c r="C18" s="183"/>
      <c r="D18" s="164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63"/>
      <c r="Q18" s="152"/>
      <c r="R18" s="163"/>
      <c r="S18" s="3"/>
      <c r="T18" s="3"/>
      <c r="U18" s="3"/>
      <c r="V18" s="3"/>
      <c r="W18" s="34"/>
      <c r="X18" s="152"/>
      <c r="Y18" s="152"/>
      <c r="Z18" s="152"/>
      <c r="AA18" s="152"/>
      <c r="AB18" s="152"/>
      <c r="AC18" s="36" t="s">
        <v>26</v>
      </c>
      <c r="AD18" s="3">
        <v>74</v>
      </c>
      <c r="AE18" s="37">
        <v>61.2</v>
      </c>
      <c r="AF18" s="3">
        <v>147</v>
      </c>
      <c r="AG18" s="37">
        <v>43</v>
      </c>
      <c r="AM18" s="152"/>
      <c r="AN18" s="152"/>
      <c r="AO18" s="162"/>
    </row>
    <row r="19" spans="1:45" x14ac:dyDescent="0.3">
      <c r="A19" s="53" t="s">
        <v>34</v>
      </c>
      <c r="B19" s="53"/>
      <c r="C19" s="51"/>
      <c r="D19" s="16"/>
      <c r="E19" s="16">
        <v>1464</v>
      </c>
      <c r="F19" s="16">
        <v>61</v>
      </c>
      <c r="G19" s="16">
        <v>1552</v>
      </c>
      <c r="H19" s="16">
        <v>46</v>
      </c>
      <c r="I19" s="64"/>
      <c r="J19" s="16"/>
      <c r="K19" s="16">
        <v>88</v>
      </c>
      <c r="L19" s="16"/>
      <c r="M19" s="16">
        <v>68</v>
      </c>
      <c r="N19" s="16"/>
      <c r="O19" s="27">
        <v>632</v>
      </c>
      <c r="P19" s="52">
        <v>83</v>
      </c>
      <c r="Q19" s="27">
        <v>680</v>
      </c>
      <c r="R19" s="52">
        <v>60</v>
      </c>
      <c r="S19" s="16"/>
      <c r="T19" s="16">
        <v>862</v>
      </c>
      <c r="U19" s="16"/>
      <c r="V19" s="16">
        <v>925</v>
      </c>
      <c r="W19" s="51"/>
      <c r="X19" s="16"/>
      <c r="Y19" s="16">
        <v>792</v>
      </c>
      <c r="Z19" s="16">
        <v>50</v>
      </c>
      <c r="AA19" s="16">
        <v>1005</v>
      </c>
      <c r="AB19" s="16">
        <v>42</v>
      </c>
      <c r="AC19" s="16"/>
      <c r="AD19" s="16">
        <f>SUM(AD8:AD18)</f>
        <v>907</v>
      </c>
      <c r="AE19" s="28">
        <f>(AD8*AE8+AD9*AE9+AD10*AE10+AD11*AE11+AD12*AE12+AD13*AE13+AD14*AE14+AD15*AE15+AD16*AE16+AD17*AE17+AD18*AE18)/SUM(AD8:AD18)</f>
        <v>64.564718853362734</v>
      </c>
      <c r="AF19" s="16">
        <f>SUM(AF8:AF18)</f>
        <v>1806</v>
      </c>
      <c r="AG19" s="28">
        <f>(AF8*AG8+AF9*AG9+AF10*AG10+AF11*AG11+AF12*AG12+AF13*AG13+AF14*AG14+AF15*AG15+AF16*AG16+AF17*AG17+AF18*AG18)/SUM(AF8:AF18)</f>
        <v>46.779401993355478</v>
      </c>
      <c r="AH19" s="64"/>
      <c r="AI19" s="16"/>
      <c r="AJ19" s="16"/>
      <c r="AK19" s="16"/>
      <c r="AL19" s="16"/>
      <c r="AM19" s="56"/>
      <c r="AN19" s="56">
        <v>1044</v>
      </c>
      <c r="AO19" s="57">
        <v>38.700000000000003</v>
      </c>
      <c r="AP19" s="16">
        <v>1469</v>
      </c>
      <c r="AQ19" s="28">
        <v>21.7</v>
      </c>
      <c r="AR19" s="16" t="s">
        <v>213</v>
      </c>
      <c r="AS19" s="28">
        <v>28.7</v>
      </c>
    </row>
    <row r="20" spans="1:45" s="12" customFormat="1" x14ac:dyDescent="0.3">
      <c r="F20" s="43"/>
      <c r="H20" s="43"/>
      <c r="M20" s="8"/>
      <c r="P20" s="43"/>
      <c r="Q20" s="43"/>
      <c r="R20" s="43"/>
      <c r="Z20" s="43"/>
      <c r="AB20" s="43"/>
      <c r="AS20" s="8"/>
    </row>
    <row r="21" spans="1:45" x14ac:dyDescent="0.3">
      <c r="A21" s="68" t="s">
        <v>161</v>
      </c>
      <c r="B21" s="3"/>
      <c r="C21" s="3"/>
      <c r="D21" s="152" t="s">
        <v>1</v>
      </c>
      <c r="E21" s="152"/>
      <c r="F21" s="152"/>
      <c r="G21" s="152"/>
      <c r="H21" s="152"/>
      <c r="I21" s="152" t="s">
        <v>2</v>
      </c>
      <c r="J21" s="152"/>
      <c r="K21" s="152"/>
      <c r="L21" s="152"/>
      <c r="M21" s="152"/>
      <c r="N21" s="152" t="s">
        <v>3</v>
      </c>
      <c r="O21" s="152"/>
      <c r="P21" s="152"/>
      <c r="Q21" s="152"/>
      <c r="R21" s="152"/>
      <c r="S21" s="152" t="s">
        <v>4</v>
      </c>
      <c r="T21" s="152"/>
      <c r="U21" s="152"/>
      <c r="V21" s="152"/>
      <c r="W21" s="152"/>
      <c r="X21" s="152" t="s">
        <v>5</v>
      </c>
      <c r="Y21" s="152"/>
      <c r="Z21" s="152"/>
      <c r="AA21" s="152"/>
      <c r="AB21" s="152"/>
      <c r="AC21" s="152" t="s">
        <v>6</v>
      </c>
      <c r="AD21" s="152"/>
      <c r="AE21" s="152"/>
      <c r="AF21" s="152"/>
      <c r="AG21" s="152"/>
      <c r="AH21" s="152" t="s">
        <v>7</v>
      </c>
      <c r="AI21" s="152"/>
      <c r="AJ21" s="152"/>
      <c r="AK21" s="152"/>
      <c r="AL21" s="152"/>
      <c r="AM21" s="152" t="s">
        <v>8</v>
      </c>
      <c r="AN21" s="152"/>
      <c r="AO21" s="152"/>
      <c r="AP21" s="152"/>
      <c r="AQ21" s="152"/>
      <c r="AR21" s="12"/>
      <c r="AS21" s="8"/>
    </row>
    <row r="22" spans="1:45" x14ac:dyDescent="0.3">
      <c r="A22" s="3"/>
      <c r="B22" s="3"/>
      <c r="C22" s="3"/>
      <c r="D22" s="3" t="s">
        <v>37</v>
      </c>
      <c r="E22" s="3" t="s">
        <v>11</v>
      </c>
      <c r="F22" s="3" t="s">
        <v>27</v>
      </c>
      <c r="G22" s="3" t="s">
        <v>11</v>
      </c>
      <c r="H22" s="3" t="s">
        <v>28</v>
      </c>
      <c r="I22" s="3" t="s">
        <v>37</v>
      </c>
      <c r="J22" s="3" t="s">
        <v>11</v>
      </c>
      <c r="K22" s="3" t="s">
        <v>27</v>
      </c>
      <c r="L22" s="3" t="s">
        <v>11</v>
      </c>
      <c r="M22" s="3" t="s">
        <v>28</v>
      </c>
      <c r="N22" s="3" t="s">
        <v>37</v>
      </c>
      <c r="O22" s="3" t="s">
        <v>11</v>
      </c>
      <c r="P22" s="3" t="s">
        <v>27</v>
      </c>
      <c r="Q22" s="3" t="s">
        <v>11</v>
      </c>
      <c r="R22" s="3" t="s">
        <v>28</v>
      </c>
      <c r="S22" s="3" t="s">
        <v>37</v>
      </c>
      <c r="T22" s="3" t="s">
        <v>11</v>
      </c>
      <c r="U22" s="3" t="s">
        <v>27</v>
      </c>
      <c r="V22" s="3" t="s">
        <v>11</v>
      </c>
      <c r="W22" s="3" t="s">
        <v>28</v>
      </c>
      <c r="X22" s="3" t="s">
        <v>37</v>
      </c>
      <c r="Y22" s="3" t="s">
        <v>11</v>
      </c>
      <c r="Z22" s="3" t="s">
        <v>27</v>
      </c>
      <c r="AA22" s="3" t="s">
        <v>11</v>
      </c>
      <c r="AB22" s="3" t="s">
        <v>28</v>
      </c>
      <c r="AC22" s="55" t="s">
        <v>37</v>
      </c>
      <c r="AD22" s="55" t="s">
        <v>11</v>
      </c>
      <c r="AE22" s="55" t="s">
        <v>27</v>
      </c>
      <c r="AF22" s="55" t="s">
        <v>11</v>
      </c>
      <c r="AG22" s="55" t="s">
        <v>28</v>
      </c>
      <c r="AH22" s="3" t="s">
        <v>37</v>
      </c>
      <c r="AI22" s="3" t="s">
        <v>11</v>
      </c>
      <c r="AJ22" s="3" t="s">
        <v>27</v>
      </c>
      <c r="AK22" s="3" t="s">
        <v>11</v>
      </c>
      <c r="AL22" s="3" t="s">
        <v>28</v>
      </c>
      <c r="AM22" s="55" t="s">
        <v>37</v>
      </c>
      <c r="AN22" s="55" t="s">
        <v>11</v>
      </c>
      <c r="AO22" s="55" t="s">
        <v>27</v>
      </c>
      <c r="AP22" s="55" t="s">
        <v>11</v>
      </c>
      <c r="AQ22" s="3" t="s">
        <v>28</v>
      </c>
    </row>
    <row r="23" spans="1:45" x14ac:dyDescent="0.3">
      <c r="AC23" s="36" t="s">
        <v>12</v>
      </c>
      <c r="AD23" s="3">
        <v>277</v>
      </c>
      <c r="AE23" s="37">
        <f>AE3/Energy!AC3</f>
        <v>5.6521739130434776</v>
      </c>
      <c r="AF23" s="3">
        <v>302</v>
      </c>
      <c r="AG23" s="37">
        <f>AG3/Energy!AE3</f>
        <v>5.663603334045737</v>
      </c>
      <c r="AM23" s="3"/>
      <c r="AN23" s="3" t="s">
        <v>212</v>
      </c>
      <c r="AO23" s="3" t="s">
        <v>211</v>
      </c>
      <c r="AP23" s="3" t="s">
        <v>217</v>
      </c>
    </row>
    <row r="24" spans="1:45" x14ac:dyDescent="0.3">
      <c r="AC24" s="36" t="s">
        <v>13</v>
      </c>
      <c r="AD24" s="3">
        <v>168</v>
      </c>
      <c r="AE24" s="37">
        <f>AE4/Energy!AC4</f>
        <v>6.5316700917575297</v>
      </c>
      <c r="AF24" s="3">
        <v>179</v>
      </c>
      <c r="AG24" s="37">
        <f>AG4/Energy!AE4</f>
        <v>5.7654016464085114</v>
      </c>
      <c r="AM24" s="39" t="s">
        <v>214</v>
      </c>
      <c r="AN24" s="3">
        <v>1503</v>
      </c>
      <c r="AO24" s="37">
        <f>AO4/Energy!AM4</f>
        <v>0</v>
      </c>
      <c r="AP24" s="162">
        <f>AP4/Energy!AN4</f>
        <v>0</v>
      </c>
      <c r="AQ24" s="5"/>
    </row>
    <row r="25" spans="1:45" x14ac:dyDescent="0.3">
      <c r="AC25" s="36" t="s">
        <v>14</v>
      </c>
      <c r="AD25" s="3">
        <v>93</v>
      </c>
      <c r="AE25" s="37">
        <f>AE5/Energy!AC5</f>
        <v>6.1388755406054782</v>
      </c>
      <c r="AF25" s="3">
        <v>89</v>
      </c>
      <c r="AG25" s="37">
        <f>AG5/Energy!AE5</f>
        <v>5.7235082266090824</v>
      </c>
      <c r="AM25" s="40" t="s">
        <v>215</v>
      </c>
      <c r="AN25" s="3">
        <v>1620</v>
      </c>
      <c r="AO25" s="37">
        <f>AO5/Energy!AM5</f>
        <v>0</v>
      </c>
      <c r="AP25" s="162"/>
      <c r="AQ25" s="5"/>
    </row>
    <row r="26" spans="1:45" x14ac:dyDescent="0.3">
      <c r="AC26" s="36" t="s">
        <v>15</v>
      </c>
      <c r="AD26" s="3">
        <v>80</v>
      </c>
      <c r="AE26" s="37">
        <f>AE6/Energy!AC6</f>
        <v>6.4041669779803394</v>
      </c>
      <c r="AF26" s="3">
        <v>117</v>
      </c>
      <c r="AG26" s="37">
        <f>AG6/Energy!AE6</f>
        <v>6.1773588359110461</v>
      </c>
      <c r="AM26" s="3" t="s">
        <v>216</v>
      </c>
      <c r="AN26" s="3">
        <v>1500</v>
      </c>
      <c r="AO26" s="37">
        <f>AO6/Energy!AM6</f>
        <v>0</v>
      </c>
      <c r="AP26" s="162"/>
      <c r="AQ26" s="12"/>
      <c r="AR26" s="8"/>
    </row>
    <row r="27" spans="1:45" x14ac:dyDescent="0.3">
      <c r="R27" s="5"/>
      <c r="AC27" s="36"/>
      <c r="AD27" s="3"/>
      <c r="AE27" s="37"/>
      <c r="AF27" s="3"/>
      <c r="AG27" s="37"/>
      <c r="AM27" s="3"/>
      <c r="AN27" s="3" t="s">
        <v>212</v>
      </c>
      <c r="AO27" s="3" t="s">
        <v>211</v>
      </c>
      <c r="AP27" s="3"/>
    </row>
    <row r="28" spans="1:45" x14ac:dyDescent="0.3">
      <c r="I28" s="3" t="s">
        <v>16</v>
      </c>
      <c r="J28" s="3">
        <v>47</v>
      </c>
      <c r="K28" s="3">
        <v>10.1</v>
      </c>
      <c r="L28" s="3">
        <v>52</v>
      </c>
      <c r="M28" s="3">
        <v>8.8000000000000007</v>
      </c>
      <c r="N28" s="152" t="s">
        <v>191</v>
      </c>
      <c r="O28" s="152">
        <v>131</v>
      </c>
      <c r="P28" s="162">
        <f>P8/Energy!N8</f>
        <v>7.5990591641034921</v>
      </c>
      <c r="Q28" s="152">
        <v>119</v>
      </c>
      <c r="R28" s="162">
        <f>R8/Energy!P8</f>
        <v>7.0404827759617801</v>
      </c>
      <c r="S28" s="3"/>
      <c r="T28" s="3"/>
      <c r="U28" s="3"/>
      <c r="V28" s="3"/>
      <c r="W28" s="3"/>
      <c r="X28" s="152" t="s">
        <v>191</v>
      </c>
      <c r="Y28" s="152">
        <v>132</v>
      </c>
      <c r="Z28" s="152">
        <v>5.9</v>
      </c>
      <c r="AA28" s="152">
        <v>202</v>
      </c>
      <c r="AB28" s="152">
        <v>5</v>
      </c>
      <c r="AC28" s="36" t="s">
        <v>16</v>
      </c>
      <c r="AD28" s="3">
        <v>135</v>
      </c>
      <c r="AE28" s="37">
        <f>AE8/Energy!AC8</f>
        <v>6.9769595686222043</v>
      </c>
      <c r="AF28" s="3">
        <v>192</v>
      </c>
      <c r="AG28" s="37">
        <f>AG8/Energy!AE8</f>
        <v>6.4025964446411443</v>
      </c>
      <c r="AH28" s="3"/>
      <c r="AI28" s="3"/>
      <c r="AJ28" s="3"/>
      <c r="AK28" s="3"/>
      <c r="AL28" s="3"/>
      <c r="AM28" s="152" t="s">
        <v>207</v>
      </c>
      <c r="AN28" s="152">
        <v>772</v>
      </c>
      <c r="AO28" s="162">
        <f>AO8/Energy!AM8</f>
        <v>3.5027133695115933</v>
      </c>
    </row>
    <row r="29" spans="1:45" x14ac:dyDescent="0.3">
      <c r="I29" s="152" t="s">
        <v>181</v>
      </c>
      <c r="J29" s="152">
        <v>221</v>
      </c>
      <c r="K29" s="152">
        <v>9.6999999999999993</v>
      </c>
      <c r="L29" s="152">
        <v>259</v>
      </c>
      <c r="M29" s="152">
        <v>9.5</v>
      </c>
      <c r="N29" s="152"/>
      <c r="O29" s="152"/>
      <c r="P29" s="162"/>
      <c r="Q29" s="152"/>
      <c r="R29" s="162"/>
      <c r="S29" s="3"/>
      <c r="T29" s="3"/>
      <c r="U29" s="3"/>
      <c r="V29" s="3"/>
      <c r="W29" s="3"/>
      <c r="X29" s="152"/>
      <c r="Y29" s="152"/>
      <c r="Z29" s="152"/>
      <c r="AA29" s="152"/>
      <c r="AB29" s="152"/>
      <c r="AC29" s="36" t="s">
        <v>17</v>
      </c>
      <c r="AD29" s="3">
        <v>77</v>
      </c>
      <c r="AE29" s="37">
        <f>AE9/Energy!AC9</f>
        <v>7.0634553033811933</v>
      </c>
      <c r="AF29" s="3">
        <v>137</v>
      </c>
      <c r="AG29" s="37">
        <f>AG9/Energy!AE9</f>
        <v>7.0292511803339215</v>
      </c>
      <c r="AH29" s="3"/>
      <c r="AI29" s="3"/>
      <c r="AJ29" s="3"/>
      <c r="AK29" s="3"/>
      <c r="AL29" s="3"/>
      <c r="AM29" s="152"/>
      <c r="AN29" s="152"/>
      <c r="AO29" s="162"/>
    </row>
    <row r="30" spans="1:45" x14ac:dyDescent="0.3">
      <c r="I30" s="152"/>
      <c r="J30" s="152"/>
      <c r="K30" s="152"/>
      <c r="L30" s="152"/>
      <c r="M30" s="152"/>
      <c r="N30" s="152" t="s">
        <v>248</v>
      </c>
      <c r="O30" s="152">
        <v>350</v>
      </c>
      <c r="P30" s="162">
        <f>P10/Energy!N10</f>
        <v>8.4417519118085202</v>
      </c>
      <c r="Q30" s="152">
        <v>394</v>
      </c>
      <c r="R30" s="162">
        <f>R10/Energy!P10</f>
        <v>7.9723624767472767</v>
      </c>
      <c r="S30" s="3"/>
      <c r="T30" s="3"/>
      <c r="U30" s="3"/>
      <c r="V30" s="3"/>
      <c r="W30" s="3"/>
      <c r="X30" s="152" t="s">
        <v>192</v>
      </c>
      <c r="Y30" s="152">
        <v>183</v>
      </c>
      <c r="Z30" s="152">
        <v>5.0999999999999996</v>
      </c>
      <c r="AA30" s="152">
        <v>247</v>
      </c>
      <c r="AB30" s="152">
        <v>5.6</v>
      </c>
      <c r="AC30" s="36" t="s">
        <v>18</v>
      </c>
      <c r="AD30" s="3">
        <v>85</v>
      </c>
      <c r="AE30" s="37">
        <f>AE10/Energy!AC10</f>
        <v>7.6484058072090297</v>
      </c>
      <c r="AF30" s="3">
        <v>158</v>
      </c>
      <c r="AG30" s="37">
        <f>AG10/Energy!AE10</f>
        <v>7.0622239188525926</v>
      </c>
      <c r="AH30" s="3"/>
      <c r="AI30" s="3"/>
      <c r="AJ30" s="3"/>
      <c r="AK30" s="3"/>
      <c r="AL30" s="3"/>
      <c r="AM30" s="152"/>
      <c r="AN30" s="152"/>
      <c r="AO30" s="162"/>
    </row>
    <row r="31" spans="1:45" x14ac:dyDescent="0.3">
      <c r="I31" s="152"/>
      <c r="J31" s="152"/>
      <c r="K31" s="152"/>
      <c r="L31" s="152"/>
      <c r="M31" s="152"/>
      <c r="N31" s="152"/>
      <c r="O31" s="152"/>
      <c r="P31" s="162"/>
      <c r="Q31" s="152"/>
      <c r="R31" s="162"/>
      <c r="S31" s="3"/>
      <c r="T31" s="3"/>
      <c r="U31" s="3"/>
      <c r="V31" s="3"/>
      <c r="W31" s="3"/>
      <c r="X31" s="152"/>
      <c r="Y31" s="152"/>
      <c r="Z31" s="152"/>
      <c r="AA31" s="152"/>
      <c r="AB31" s="152"/>
      <c r="AC31" s="36" t="s">
        <v>19</v>
      </c>
      <c r="AD31" s="3">
        <v>84</v>
      </c>
      <c r="AE31" s="37">
        <f>AE11/Energy!AC11</f>
        <v>7.2954335211504517</v>
      </c>
      <c r="AF31" s="3">
        <v>160</v>
      </c>
      <c r="AG31" s="37">
        <f>AG11/Energy!AE11</f>
        <v>7.027124423068928</v>
      </c>
      <c r="AH31" s="3"/>
      <c r="AI31" s="3"/>
      <c r="AJ31" s="3"/>
      <c r="AK31" s="3"/>
      <c r="AL31" s="3"/>
      <c r="AM31" s="158" t="s">
        <v>208</v>
      </c>
      <c r="AN31" s="152">
        <v>692</v>
      </c>
      <c r="AO31" s="162">
        <f>AO11/Energy!AM11</f>
        <v>2.6912181303116145</v>
      </c>
    </row>
    <row r="32" spans="1:45" x14ac:dyDescent="0.3">
      <c r="I32" s="152"/>
      <c r="J32" s="152"/>
      <c r="K32" s="152"/>
      <c r="L32" s="152"/>
      <c r="M32" s="152"/>
      <c r="N32" s="152"/>
      <c r="O32" s="152"/>
      <c r="P32" s="162"/>
      <c r="Q32" s="152"/>
      <c r="R32" s="162"/>
      <c r="S32" s="3"/>
      <c r="T32" s="3"/>
      <c r="U32" s="3"/>
      <c r="V32" s="3"/>
      <c r="W32" s="3"/>
      <c r="X32" s="152"/>
      <c r="Y32" s="152"/>
      <c r="Z32" s="152"/>
      <c r="AA32" s="152"/>
      <c r="AB32" s="152"/>
      <c r="AC32" s="36" t="s">
        <v>20</v>
      </c>
      <c r="AD32" s="3">
        <v>69</v>
      </c>
      <c r="AE32" s="37">
        <f>AE12/Energy!AC12</f>
        <v>7.4361387161185188</v>
      </c>
      <c r="AF32" s="3">
        <v>167</v>
      </c>
      <c r="AG32" s="37">
        <f>AG12/Energy!AE12</f>
        <v>7.1822857859741553</v>
      </c>
      <c r="AH32" s="3"/>
      <c r="AI32" s="3"/>
      <c r="AJ32" s="3"/>
      <c r="AK32" s="3"/>
      <c r="AL32" s="3"/>
      <c r="AM32" s="158"/>
      <c r="AN32" s="152"/>
      <c r="AO32" s="162"/>
    </row>
    <row r="33" spans="1:45" x14ac:dyDescent="0.3">
      <c r="I33" s="152" t="s">
        <v>182</v>
      </c>
      <c r="J33" s="152">
        <v>308</v>
      </c>
      <c r="K33" s="152">
        <v>9.5</v>
      </c>
      <c r="L33" s="152">
        <v>317</v>
      </c>
      <c r="M33" s="152">
        <v>9.9</v>
      </c>
      <c r="N33" s="152"/>
      <c r="O33" s="152"/>
      <c r="P33" s="162"/>
      <c r="Q33" s="152"/>
      <c r="R33" s="162"/>
      <c r="S33" s="3"/>
      <c r="T33" s="3"/>
      <c r="U33" s="3"/>
      <c r="V33" s="3"/>
      <c r="W33" s="3"/>
      <c r="X33" s="152" t="s">
        <v>182</v>
      </c>
      <c r="Y33" s="152">
        <v>308</v>
      </c>
      <c r="Z33" s="152">
        <v>5.5</v>
      </c>
      <c r="AA33" s="152">
        <v>358</v>
      </c>
      <c r="AB33" s="152">
        <v>6.2</v>
      </c>
      <c r="AC33" s="36" t="s">
        <v>21</v>
      </c>
      <c r="AD33" s="3">
        <v>67</v>
      </c>
      <c r="AE33" s="37">
        <f>AE13/Energy!AC13</f>
        <v>7.2314527699356699</v>
      </c>
      <c r="AF33" s="3">
        <v>168</v>
      </c>
      <c r="AG33" s="37">
        <f>AG13/Energy!AE13</f>
        <v>7.0556396791133738</v>
      </c>
      <c r="AH33" s="3"/>
      <c r="AI33" s="3"/>
      <c r="AJ33" s="3"/>
      <c r="AK33" s="3"/>
      <c r="AL33" s="3"/>
      <c r="AM33" s="158"/>
      <c r="AN33" s="152"/>
      <c r="AO33" s="162"/>
    </row>
    <row r="34" spans="1:45" x14ac:dyDescent="0.3">
      <c r="I34" s="152"/>
      <c r="J34" s="152"/>
      <c r="K34" s="152"/>
      <c r="L34" s="152"/>
      <c r="M34" s="152"/>
      <c r="N34" s="152"/>
      <c r="O34" s="152"/>
      <c r="P34" s="162"/>
      <c r="Q34" s="152"/>
      <c r="R34" s="162"/>
      <c r="S34" s="3"/>
      <c r="T34" s="3"/>
      <c r="U34" s="3"/>
      <c r="V34" s="3"/>
      <c r="W34" s="3"/>
      <c r="X34" s="152"/>
      <c r="Y34" s="152"/>
      <c r="Z34" s="152"/>
      <c r="AA34" s="152"/>
      <c r="AB34" s="152"/>
      <c r="AC34" s="36" t="s">
        <v>22</v>
      </c>
      <c r="AD34" s="3">
        <v>73</v>
      </c>
      <c r="AE34" s="37">
        <f>AE14/Energy!AC14</f>
        <v>7.3177056906718994</v>
      </c>
      <c r="AF34" s="3">
        <v>136</v>
      </c>
      <c r="AG34" s="37">
        <f>AG14/Energy!AE14</f>
        <v>7.3741379584945923</v>
      </c>
      <c r="AH34" s="3"/>
      <c r="AI34" s="3"/>
      <c r="AJ34" s="3"/>
      <c r="AK34" s="3"/>
      <c r="AL34" s="3"/>
      <c r="AM34" s="152" t="s">
        <v>209</v>
      </c>
      <c r="AN34" s="152">
        <v>749</v>
      </c>
      <c r="AO34" s="162">
        <f>AO14/Energy!AM14</f>
        <v>4.5103616416091015</v>
      </c>
    </row>
    <row r="35" spans="1:45" x14ac:dyDescent="0.3">
      <c r="I35" s="152"/>
      <c r="J35" s="152"/>
      <c r="K35" s="152"/>
      <c r="L35" s="152"/>
      <c r="M35" s="152"/>
      <c r="N35" s="152"/>
      <c r="O35" s="152"/>
      <c r="P35" s="162"/>
      <c r="Q35" s="152"/>
      <c r="R35" s="162"/>
      <c r="S35" s="3"/>
      <c r="T35" s="3"/>
      <c r="U35" s="3"/>
      <c r="V35" s="3"/>
      <c r="W35" s="3"/>
      <c r="X35" s="152"/>
      <c r="Y35" s="152"/>
      <c r="Z35" s="152"/>
      <c r="AA35" s="152"/>
      <c r="AB35" s="152"/>
      <c r="AC35" s="36" t="s">
        <v>23</v>
      </c>
      <c r="AD35" s="3">
        <v>75</v>
      </c>
      <c r="AE35" s="37">
        <f>AE15/Energy!AC15</f>
        <v>7.2975804683121739</v>
      </c>
      <c r="AF35" s="3">
        <v>160</v>
      </c>
      <c r="AG35" s="37">
        <f>AG15/Energy!AE15</f>
        <v>7.4739814944842324</v>
      </c>
      <c r="AH35" s="3"/>
      <c r="AI35" s="3"/>
      <c r="AJ35" s="3"/>
      <c r="AK35" s="3"/>
      <c r="AL35" s="3"/>
      <c r="AM35" s="152"/>
      <c r="AN35" s="152"/>
      <c r="AO35" s="162"/>
    </row>
    <row r="36" spans="1:45" x14ac:dyDescent="0.3">
      <c r="I36" s="152"/>
      <c r="J36" s="152"/>
      <c r="K36" s="152"/>
      <c r="L36" s="152"/>
      <c r="M36" s="152"/>
      <c r="N36" s="152" t="s">
        <v>249</v>
      </c>
      <c r="O36" s="152">
        <v>151</v>
      </c>
      <c r="P36" s="162">
        <f>P16/Energy!N16</f>
        <v>9.296453575117642</v>
      </c>
      <c r="Q36" s="152">
        <v>167</v>
      </c>
      <c r="R36" s="162">
        <f>R16/Energy!P16</f>
        <v>9.0450771055753272</v>
      </c>
      <c r="S36" s="3"/>
      <c r="T36" s="3"/>
      <c r="U36" s="3"/>
      <c r="V36" s="3"/>
      <c r="W36" s="3"/>
      <c r="X36" s="152"/>
      <c r="Y36" s="152"/>
      <c r="Z36" s="152"/>
      <c r="AA36" s="152"/>
      <c r="AB36" s="152"/>
      <c r="AC36" s="36" t="s">
        <v>24</v>
      </c>
      <c r="AD36" s="3">
        <v>85</v>
      </c>
      <c r="AE36" s="37">
        <f>AE16/Energy!AC16</f>
        <v>7.6996162531002055</v>
      </c>
      <c r="AF36" s="3">
        <v>187</v>
      </c>
      <c r="AG36" s="37">
        <f>AG16/Energy!AE16</f>
        <v>7.2682926829268295</v>
      </c>
      <c r="AH36" s="3"/>
      <c r="AI36" s="3"/>
      <c r="AJ36" s="3"/>
      <c r="AK36" s="3"/>
      <c r="AL36" s="3"/>
      <c r="AM36" s="152"/>
      <c r="AN36" s="152"/>
      <c r="AO36" s="162"/>
    </row>
    <row r="37" spans="1:45" x14ac:dyDescent="0.3">
      <c r="I37" s="152" t="s">
        <v>183</v>
      </c>
      <c r="J37" s="152">
        <v>204</v>
      </c>
      <c r="K37" s="152">
        <v>9.1999999999999993</v>
      </c>
      <c r="L37" s="152">
        <v>247</v>
      </c>
      <c r="M37" s="152">
        <v>9.3000000000000007</v>
      </c>
      <c r="N37" s="152"/>
      <c r="O37" s="152"/>
      <c r="P37" s="162"/>
      <c r="Q37" s="152"/>
      <c r="R37" s="162"/>
      <c r="S37" s="3"/>
      <c r="T37" s="3"/>
      <c r="U37" s="3"/>
      <c r="V37" s="3"/>
      <c r="W37" s="3"/>
      <c r="X37" s="152" t="s">
        <v>193</v>
      </c>
      <c r="Y37" s="152">
        <v>169</v>
      </c>
      <c r="Z37" s="152">
        <v>5.9</v>
      </c>
      <c r="AA37" s="152">
        <v>198</v>
      </c>
      <c r="AB37" s="152">
        <v>6.1</v>
      </c>
      <c r="AC37" s="36" t="s">
        <v>25</v>
      </c>
      <c r="AD37" s="3">
        <v>83</v>
      </c>
      <c r="AE37" s="37">
        <f>AE17/Energy!AC17</f>
        <v>7.8796745463412128</v>
      </c>
      <c r="AF37" s="3">
        <v>194</v>
      </c>
      <c r="AG37" s="37">
        <f>AG17/Energy!AE17</f>
        <v>7.2998505041508954</v>
      </c>
      <c r="AM37" s="152" t="s">
        <v>210</v>
      </c>
      <c r="AN37" s="152">
        <v>300</v>
      </c>
      <c r="AO37" s="162">
        <f>AO17/Energy!AM17</f>
        <v>5.4045983875783818</v>
      </c>
    </row>
    <row r="38" spans="1:45" x14ac:dyDescent="0.3">
      <c r="I38" s="152"/>
      <c r="J38" s="152"/>
      <c r="K38" s="152"/>
      <c r="L38" s="152"/>
      <c r="M38" s="152"/>
      <c r="N38" s="152"/>
      <c r="O38" s="152"/>
      <c r="P38" s="162"/>
      <c r="Q38" s="152"/>
      <c r="R38" s="162"/>
      <c r="S38" s="3"/>
      <c r="T38" s="3"/>
      <c r="U38" s="3"/>
      <c r="V38" s="3"/>
      <c r="W38" s="3"/>
      <c r="X38" s="152"/>
      <c r="Y38" s="152"/>
      <c r="Z38" s="152"/>
      <c r="AA38" s="152"/>
      <c r="AB38" s="152"/>
      <c r="AC38" s="36" t="s">
        <v>26</v>
      </c>
      <c r="AD38" s="3">
        <v>74</v>
      </c>
      <c r="AE38" s="37">
        <f>AE18/Energy!AC18</f>
        <v>8.0864670595385952</v>
      </c>
      <c r="AF38" s="3">
        <v>147</v>
      </c>
      <c r="AG38" s="37">
        <f>AG18/Energy!AE18</f>
        <v>7.7545941461831154</v>
      </c>
      <c r="AM38" s="152"/>
      <c r="AN38" s="152"/>
      <c r="AO38" s="162"/>
    </row>
    <row r="39" spans="1:45" x14ac:dyDescent="0.3">
      <c r="A39" s="53" t="s">
        <v>34</v>
      </c>
      <c r="B39" s="53"/>
      <c r="C39" s="16"/>
      <c r="D39" s="16"/>
      <c r="E39" s="16"/>
      <c r="F39" s="16"/>
      <c r="G39" s="16"/>
      <c r="H39" s="16"/>
      <c r="I39" s="56"/>
      <c r="J39" s="56"/>
      <c r="K39" s="56">
        <v>9.6</v>
      </c>
      <c r="L39" s="56"/>
      <c r="M39" s="56">
        <v>9.5</v>
      </c>
      <c r="N39" s="56"/>
      <c r="O39" s="59">
        <v>632</v>
      </c>
      <c r="P39" s="57">
        <f>P19/Energy!N19</f>
        <v>8.3425469896472002</v>
      </c>
      <c r="Q39" s="59">
        <v>680</v>
      </c>
      <c r="R39" s="57">
        <f>R19/Energy!P19</f>
        <v>8.098258874342017</v>
      </c>
      <c r="S39" s="56"/>
      <c r="T39" s="56"/>
      <c r="U39" s="56"/>
      <c r="V39" s="56"/>
      <c r="W39" s="56"/>
      <c r="X39" s="56"/>
      <c r="Y39" s="56">
        <v>792</v>
      </c>
      <c r="Z39" s="56">
        <v>5.6</v>
      </c>
      <c r="AA39" s="56">
        <v>1005</v>
      </c>
      <c r="AB39" s="56">
        <v>5.9</v>
      </c>
      <c r="AC39" s="56"/>
      <c r="AD39" s="56">
        <f>SUM(AD28:AD38)</f>
        <v>907</v>
      </c>
      <c r="AE39" s="57">
        <f>(AD28*AE28+AD29*AE29+AD30*AE30+AD31*AE31+AD32*AE32+AD33*AE33+AD34*AE34+AD35*AE35+AD36*AE36+AD37*AE37+AD38*AE38)/SUM(AD28:AD38)</f>
        <v>7.425245202116626</v>
      </c>
      <c r="AF39" s="56">
        <f>SUM(AF28:AF38)</f>
        <v>1806</v>
      </c>
      <c r="AG39" s="57">
        <f>(AF28*AG28+AF29*AG29+AF30*AG30+AF31*AG31+AF32*AG32+AF33*AG33+AF34*AG34+AF35*AG35+AF36*AG36+AF37*AG37+AF38*AG38)/SUM(AF28:AF38)</f>
        <v>7.160162391345275</v>
      </c>
      <c r="AH39" s="16"/>
      <c r="AI39" s="16"/>
      <c r="AJ39" s="16"/>
      <c r="AK39" s="16"/>
      <c r="AL39" s="16"/>
      <c r="AM39" s="56"/>
      <c r="AN39" s="56">
        <v>1044</v>
      </c>
      <c r="AO39" s="57">
        <f>AO19/Energy!AM19</f>
        <v>4.2230467044958537</v>
      </c>
      <c r="AP39" s="16">
        <v>1469</v>
      </c>
      <c r="AQ39" s="28">
        <f>AQ19/Energy!AO19</f>
        <v>3.3190578158458242</v>
      </c>
      <c r="AR39" t="s">
        <v>213</v>
      </c>
      <c r="AS39" s="5"/>
    </row>
    <row r="40" spans="1:45" s="12" customFormat="1" x14ac:dyDescent="0.3">
      <c r="M40" s="8"/>
      <c r="P40" s="8"/>
      <c r="Q40" s="8"/>
      <c r="R40" s="8"/>
      <c r="Z40" s="8"/>
      <c r="AB40" s="8"/>
      <c r="AS40" s="8"/>
    </row>
    <row r="41" spans="1:45" x14ac:dyDescent="0.3">
      <c r="AR41" s="12"/>
      <c r="AS41" s="8"/>
    </row>
    <row r="42" spans="1:45" x14ac:dyDescent="0.3">
      <c r="A42" s="68" t="s">
        <v>162</v>
      </c>
      <c r="B42" s="3"/>
      <c r="C42" s="3"/>
      <c r="D42" s="152" t="s">
        <v>1</v>
      </c>
      <c r="E42" s="152"/>
      <c r="F42" s="152"/>
      <c r="G42" s="152"/>
      <c r="H42" s="152"/>
      <c r="I42" s="152" t="s">
        <v>2</v>
      </c>
      <c r="J42" s="152"/>
      <c r="K42" s="152"/>
      <c r="L42" s="152"/>
      <c r="M42" s="152"/>
      <c r="N42" s="152" t="s">
        <v>3</v>
      </c>
      <c r="O42" s="152"/>
      <c r="P42" s="152"/>
      <c r="Q42" s="152"/>
      <c r="R42" s="152"/>
      <c r="S42" s="152" t="s">
        <v>4</v>
      </c>
      <c r="T42" s="152"/>
      <c r="U42" s="152"/>
      <c r="V42" s="152"/>
      <c r="W42" s="152"/>
      <c r="X42" s="152" t="s">
        <v>5</v>
      </c>
      <c r="Y42" s="152"/>
      <c r="Z42" s="152"/>
      <c r="AA42" s="152"/>
      <c r="AB42" s="152"/>
      <c r="AC42" s="152" t="s">
        <v>6</v>
      </c>
      <c r="AD42" s="152"/>
      <c r="AE42" s="152"/>
      <c r="AF42" s="152"/>
      <c r="AG42" s="152"/>
      <c r="AH42" s="152" t="s">
        <v>7</v>
      </c>
      <c r="AI42" s="152"/>
      <c r="AJ42" s="152"/>
      <c r="AK42" s="152"/>
      <c r="AL42" s="152"/>
      <c r="AM42" s="152" t="s">
        <v>8</v>
      </c>
      <c r="AN42" s="152"/>
      <c r="AO42" s="152"/>
      <c r="AP42" s="152"/>
      <c r="AQ42" s="152"/>
    </row>
    <row r="43" spans="1:45" x14ac:dyDescent="0.3">
      <c r="A43" s="3"/>
      <c r="B43" s="3"/>
      <c r="C43" s="3"/>
      <c r="D43" s="3" t="s">
        <v>37</v>
      </c>
      <c r="E43" s="3" t="s">
        <v>11</v>
      </c>
      <c r="F43" s="3" t="s">
        <v>27</v>
      </c>
      <c r="G43" s="3" t="s">
        <v>11</v>
      </c>
      <c r="H43" s="3" t="s">
        <v>28</v>
      </c>
      <c r="I43" s="3" t="s">
        <v>37</v>
      </c>
      <c r="J43" s="3" t="s">
        <v>11</v>
      </c>
      <c r="K43" s="3" t="s">
        <v>27</v>
      </c>
      <c r="L43" s="3" t="s">
        <v>11</v>
      </c>
      <c r="M43" s="3" t="s">
        <v>28</v>
      </c>
      <c r="N43" s="3" t="s">
        <v>37</v>
      </c>
      <c r="O43" s="3" t="s">
        <v>11</v>
      </c>
      <c r="P43" s="3" t="s">
        <v>27</v>
      </c>
      <c r="Q43" s="3" t="s">
        <v>11</v>
      </c>
      <c r="R43" s="3" t="s">
        <v>28</v>
      </c>
      <c r="S43" s="3" t="s">
        <v>37</v>
      </c>
      <c r="T43" s="3" t="s">
        <v>11</v>
      </c>
      <c r="U43" s="3" t="s">
        <v>27</v>
      </c>
      <c r="V43" s="3" t="s">
        <v>11</v>
      </c>
      <c r="W43" s="3" t="s">
        <v>28</v>
      </c>
      <c r="X43" s="3" t="s">
        <v>37</v>
      </c>
      <c r="Y43" s="3" t="s">
        <v>11</v>
      </c>
      <c r="Z43" s="3" t="s">
        <v>27</v>
      </c>
      <c r="AA43" s="3" t="s">
        <v>11</v>
      </c>
      <c r="AB43" s="3" t="s">
        <v>28</v>
      </c>
      <c r="AC43" s="3" t="s">
        <v>37</v>
      </c>
      <c r="AD43" s="3" t="s">
        <v>11</v>
      </c>
      <c r="AE43" s="3" t="s">
        <v>27</v>
      </c>
      <c r="AF43" s="3" t="s">
        <v>11</v>
      </c>
      <c r="AG43" s="3" t="s">
        <v>28</v>
      </c>
      <c r="AH43" s="3" t="s">
        <v>37</v>
      </c>
      <c r="AI43" s="3" t="s">
        <v>11</v>
      </c>
      <c r="AJ43" s="3" t="s">
        <v>27</v>
      </c>
      <c r="AK43" s="3" t="s">
        <v>11</v>
      </c>
      <c r="AL43" s="3" t="s">
        <v>28</v>
      </c>
      <c r="AM43" s="55" t="s">
        <v>37</v>
      </c>
      <c r="AN43" s="55" t="s">
        <v>11</v>
      </c>
      <c r="AO43" s="55" t="s">
        <v>27</v>
      </c>
      <c r="AP43" s="55" t="s">
        <v>11</v>
      </c>
      <c r="AQ43" s="3" t="s">
        <v>28</v>
      </c>
    </row>
    <row r="44" spans="1:45" x14ac:dyDescent="0.3">
      <c r="AC44" s="36" t="s">
        <v>12</v>
      </c>
      <c r="AD44" s="3">
        <v>277</v>
      </c>
      <c r="AE44" s="37">
        <f>AE3/Energy!AC23*1000</f>
        <v>23.586880669923236</v>
      </c>
      <c r="AF44" s="3">
        <v>302</v>
      </c>
      <c r="AG44" s="37">
        <f>AG3/Energy!AE23*1000</f>
        <v>23.632580261593343</v>
      </c>
      <c r="AM44" s="3"/>
      <c r="AN44" s="3" t="s">
        <v>212</v>
      </c>
      <c r="AO44" s="3" t="s">
        <v>211</v>
      </c>
      <c r="AP44" s="3" t="s">
        <v>217</v>
      </c>
    </row>
    <row r="45" spans="1:45" x14ac:dyDescent="0.3">
      <c r="AC45" s="36" t="s">
        <v>13</v>
      </c>
      <c r="AD45" s="3">
        <v>168</v>
      </c>
      <c r="AE45" s="37">
        <f>AE4/Energy!AC24*1000</f>
        <v>27.263290171010215</v>
      </c>
      <c r="AF45" s="3">
        <v>179</v>
      </c>
      <c r="AG45" s="37">
        <f>AG4/Energy!AE24*1000</f>
        <v>24.062015503875969</v>
      </c>
      <c r="AM45" s="39" t="s">
        <v>214</v>
      </c>
      <c r="AN45" s="3">
        <v>1503</v>
      </c>
      <c r="AO45" s="50">
        <f>AO4/Energy!AM24*1000</f>
        <v>0</v>
      </c>
      <c r="AP45" s="163">
        <f>AP4/Energy!AN24*1000</f>
        <v>0</v>
      </c>
      <c r="AQ45" s="6"/>
      <c r="AR45" s="6"/>
    </row>
    <row r="46" spans="1:45" x14ac:dyDescent="0.3">
      <c r="AC46" s="36" t="s">
        <v>14</v>
      </c>
      <c r="AD46" s="3">
        <v>93</v>
      </c>
      <c r="AE46" s="37">
        <f>AE5/Energy!AC25*1000</f>
        <v>25.638452661682809</v>
      </c>
      <c r="AF46" s="3">
        <v>89</v>
      </c>
      <c r="AG46" s="37">
        <f>AG5/Energy!AE25*1000</f>
        <v>23.912093400761687</v>
      </c>
      <c r="AM46" s="40" t="s">
        <v>215</v>
      </c>
      <c r="AN46" s="3">
        <v>1620</v>
      </c>
      <c r="AO46" s="50">
        <f>AO5/Energy!AM25*1000</f>
        <v>0</v>
      </c>
      <c r="AP46" s="163"/>
      <c r="AQ46" s="6"/>
      <c r="AR46" s="6"/>
    </row>
    <row r="47" spans="1:45" x14ac:dyDescent="0.3">
      <c r="AC47" s="36" t="s">
        <v>15</v>
      </c>
      <c r="AD47" s="3">
        <v>80</v>
      </c>
      <c r="AE47" s="37">
        <f>AE6/Energy!AC26*1000</f>
        <v>26.763013515321827</v>
      </c>
      <c r="AF47" s="3">
        <v>117</v>
      </c>
      <c r="AG47" s="37">
        <f>AG6/Energy!AE26*1000</f>
        <v>25.822494261667938</v>
      </c>
      <c r="AM47" s="3" t="s">
        <v>216</v>
      </c>
      <c r="AN47" s="3">
        <v>1500</v>
      </c>
      <c r="AO47" s="50">
        <f>AO6/Energy!AM26*1000</f>
        <v>0</v>
      </c>
      <c r="AP47" s="163"/>
      <c r="AQ47" s="43"/>
      <c r="AR47" s="43"/>
    </row>
    <row r="48" spans="1:45" x14ac:dyDescent="0.3">
      <c r="R48" s="5"/>
      <c r="AC48" s="36"/>
      <c r="AD48" s="3"/>
      <c r="AE48" s="37"/>
      <c r="AF48" s="3"/>
      <c r="AG48" s="37"/>
      <c r="AM48" s="3"/>
      <c r="AN48" s="3" t="s">
        <v>212</v>
      </c>
      <c r="AO48" s="3" t="s">
        <v>211</v>
      </c>
    </row>
    <row r="49" spans="1:45" x14ac:dyDescent="0.3">
      <c r="I49" s="3" t="s">
        <v>16</v>
      </c>
      <c r="J49" s="3">
        <v>47</v>
      </c>
      <c r="K49" s="37">
        <f>K8/Energy!I28*1000</f>
        <v>41.49058778332693</v>
      </c>
      <c r="L49" s="3">
        <v>52</v>
      </c>
      <c r="M49" s="37">
        <f>M8/Energy!K28*1000</f>
        <v>35.992801439712053</v>
      </c>
      <c r="N49" s="152" t="s">
        <v>191</v>
      </c>
      <c r="O49" s="152">
        <v>131</v>
      </c>
      <c r="P49" s="162">
        <f>P8/Energy!N28*1000</f>
        <v>31.878557874762805</v>
      </c>
      <c r="Q49" s="152">
        <v>119</v>
      </c>
      <c r="R49" s="162">
        <f>R8/Energy!P28*1000</f>
        <v>29.55145118733509</v>
      </c>
      <c r="X49" s="152" t="s">
        <v>191</v>
      </c>
      <c r="Y49" s="152">
        <v>132</v>
      </c>
      <c r="Z49" s="162">
        <f>Z8/Energy!X28*1000</f>
        <v>23.597506678539624</v>
      </c>
      <c r="AA49" s="152">
        <v>202</v>
      </c>
      <c r="AB49" s="182">
        <f>AB8/Energy!Z28*1000</f>
        <v>20.890599230346346</v>
      </c>
      <c r="AC49" s="36" t="s">
        <v>16</v>
      </c>
      <c r="AD49" s="3">
        <v>135</v>
      </c>
      <c r="AE49" s="37">
        <f>AE8/Energy!AC28*1000</f>
        <v>29.148753224419604</v>
      </c>
      <c r="AF49" s="3">
        <v>192</v>
      </c>
      <c r="AG49" s="37">
        <f>AG8/Energy!AE28*1000</f>
        <v>26.71097981290005</v>
      </c>
      <c r="AH49" s="3"/>
      <c r="AI49" s="3"/>
      <c r="AJ49" s="3"/>
      <c r="AK49" s="3"/>
      <c r="AL49" s="3"/>
      <c r="AM49" s="154" t="s">
        <v>207</v>
      </c>
      <c r="AN49" s="154">
        <v>772</v>
      </c>
      <c r="AO49" s="216">
        <f>AO8/Energy!AM28*1000</f>
        <v>14.669421487603305</v>
      </c>
    </row>
    <row r="50" spans="1:45" x14ac:dyDescent="0.3">
      <c r="I50" s="152" t="s">
        <v>181</v>
      </c>
      <c r="J50" s="152">
        <v>221</v>
      </c>
      <c r="K50" s="162">
        <f>K9/Energy!I29*1000</f>
        <v>39.435450394354504</v>
      </c>
      <c r="L50" s="152">
        <v>259</v>
      </c>
      <c r="M50" s="162">
        <f>M9/Energy!K29*1000</f>
        <v>38.461538461538467</v>
      </c>
      <c r="N50" s="152"/>
      <c r="O50" s="152"/>
      <c r="P50" s="162"/>
      <c r="Q50" s="152"/>
      <c r="R50" s="162"/>
      <c r="X50" s="152"/>
      <c r="Y50" s="152"/>
      <c r="Z50" s="162"/>
      <c r="AA50" s="152"/>
      <c r="AB50" s="182"/>
      <c r="AC50" s="36" t="s">
        <v>17</v>
      </c>
      <c r="AD50" s="3">
        <v>77</v>
      </c>
      <c r="AE50" s="37">
        <f>AE9/Energy!AC29*1000</f>
        <v>29.467304905362084</v>
      </c>
      <c r="AF50" s="3">
        <v>137</v>
      </c>
      <c r="AG50" s="37">
        <f>AG9/Energy!AE29*1000</f>
        <v>29.319544529402052</v>
      </c>
      <c r="AH50" s="3"/>
      <c r="AI50" s="3"/>
      <c r="AJ50" s="3"/>
      <c r="AK50" s="3"/>
      <c r="AL50" s="3"/>
      <c r="AM50" s="152"/>
      <c r="AN50" s="152"/>
      <c r="AO50" s="162"/>
    </row>
    <row r="51" spans="1:45" x14ac:dyDescent="0.3">
      <c r="I51" s="152"/>
      <c r="J51" s="152"/>
      <c r="K51" s="162"/>
      <c r="L51" s="152"/>
      <c r="M51" s="162"/>
      <c r="N51" s="152" t="s">
        <v>248</v>
      </c>
      <c r="O51" s="152">
        <v>350</v>
      </c>
      <c r="P51" s="162">
        <f>P10/Energy!N30*1000</f>
        <v>35.387177352206493</v>
      </c>
      <c r="Q51" s="152">
        <v>394</v>
      </c>
      <c r="R51" s="162">
        <f>R10/Energy!P30*1000</f>
        <v>33.426183844011142</v>
      </c>
      <c r="X51" s="152" t="s">
        <v>192</v>
      </c>
      <c r="Y51" s="152">
        <v>183</v>
      </c>
      <c r="Z51" s="162">
        <f>Z10/Energy!X30*1000</f>
        <v>20.913358941527957</v>
      </c>
      <c r="AA51" s="152">
        <v>247</v>
      </c>
      <c r="AB51" s="182">
        <f>AB10/Energy!Z30*1000</f>
        <v>22.527472527472526</v>
      </c>
      <c r="AC51" s="36" t="s">
        <v>18</v>
      </c>
      <c r="AD51" s="3">
        <v>85</v>
      </c>
      <c r="AE51" s="37">
        <f>AE10/Energy!AC30*1000</f>
        <v>31.968129038526936</v>
      </c>
      <c r="AF51" s="3">
        <v>158</v>
      </c>
      <c r="AG51" s="37">
        <f>AG10/Energy!AE30*1000</f>
        <v>29.398410896708285</v>
      </c>
      <c r="AH51" s="3"/>
      <c r="AI51" s="3"/>
      <c r="AJ51" s="3"/>
      <c r="AK51" s="3"/>
      <c r="AL51" s="3"/>
      <c r="AM51" s="152"/>
      <c r="AN51" s="152"/>
      <c r="AO51" s="162"/>
    </row>
    <row r="52" spans="1:45" x14ac:dyDescent="0.3">
      <c r="I52" s="152"/>
      <c r="J52" s="152"/>
      <c r="K52" s="162"/>
      <c r="L52" s="152"/>
      <c r="M52" s="162"/>
      <c r="N52" s="152"/>
      <c r="O52" s="152"/>
      <c r="P52" s="162"/>
      <c r="Q52" s="152"/>
      <c r="R52" s="162"/>
      <c r="X52" s="152"/>
      <c r="Y52" s="152"/>
      <c r="Z52" s="162"/>
      <c r="AA52" s="152"/>
      <c r="AB52" s="182"/>
      <c r="AC52" s="36" t="s">
        <v>19</v>
      </c>
      <c r="AD52" s="3">
        <v>84</v>
      </c>
      <c r="AE52" s="37">
        <f>AE11/Energy!AC31*1000</f>
        <v>30.449280449280455</v>
      </c>
      <c r="AF52" s="3">
        <v>160</v>
      </c>
      <c r="AG52" s="37">
        <f>AG11/Energy!AE31*1000</f>
        <v>29.301277235161535</v>
      </c>
      <c r="AH52" s="3"/>
      <c r="AI52" s="3"/>
      <c r="AJ52" s="3"/>
      <c r="AK52" s="3"/>
      <c r="AL52" s="3"/>
      <c r="AM52" s="158" t="s">
        <v>208</v>
      </c>
      <c r="AN52" s="152">
        <v>692</v>
      </c>
      <c r="AO52" s="162">
        <f>AO11/Energy!AM31*1000</f>
        <v>11.266846361185983</v>
      </c>
    </row>
    <row r="53" spans="1:45" x14ac:dyDescent="0.3">
      <c r="I53" s="152"/>
      <c r="J53" s="152"/>
      <c r="K53" s="162"/>
      <c r="L53" s="152"/>
      <c r="M53" s="162"/>
      <c r="N53" s="152"/>
      <c r="O53" s="152"/>
      <c r="P53" s="162"/>
      <c r="Q53" s="152"/>
      <c r="R53" s="162"/>
      <c r="X53" s="152"/>
      <c r="Y53" s="152"/>
      <c r="Z53" s="162"/>
      <c r="AA53" s="152"/>
      <c r="AB53" s="182"/>
      <c r="AC53" s="36" t="s">
        <v>20</v>
      </c>
      <c r="AD53" s="3">
        <v>69</v>
      </c>
      <c r="AE53" s="37">
        <f>AE12/Energy!AC32*1000</f>
        <v>31.073175409993283</v>
      </c>
      <c r="AF53" s="3">
        <v>167</v>
      </c>
      <c r="AG53" s="37">
        <f>AG12/Energy!AE32*1000</f>
        <v>29.962056783985346</v>
      </c>
      <c r="AH53" s="3"/>
      <c r="AI53" s="3"/>
      <c r="AJ53" s="3"/>
      <c r="AK53" s="3"/>
      <c r="AL53" s="3"/>
      <c r="AM53" s="158"/>
      <c r="AN53" s="152"/>
      <c r="AO53" s="162"/>
    </row>
    <row r="54" spans="1:45" x14ac:dyDescent="0.3">
      <c r="I54" s="152" t="s">
        <v>182</v>
      </c>
      <c r="J54" s="152">
        <v>308</v>
      </c>
      <c r="K54" s="162">
        <f>K13/Energy!I33*1000</f>
        <v>38.143382352941181</v>
      </c>
      <c r="L54" s="152">
        <v>317</v>
      </c>
      <c r="M54" s="162">
        <f>M13/Energy!K33*1000</f>
        <v>40.404040404040408</v>
      </c>
      <c r="N54" s="152"/>
      <c r="O54" s="152"/>
      <c r="P54" s="162"/>
      <c r="Q54" s="152"/>
      <c r="R54" s="162"/>
      <c r="X54" s="152" t="s">
        <v>182</v>
      </c>
      <c r="Y54" s="152">
        <v>308</v>
      </c>
      <c r="Z54" s="162">
        <f>Z13/Energy!X33*1000</f>
        <v>22.182786157941436</v>
      </c>
      <c r="AA54" s="152">
        <v>358</v>
      </c>
      <c r="AB54" s="182">
        <f>AB13/Energy!Z33*1000</f>
        <v>25.071225071225069</v>
      </c>
      <c r="AC54" s="36" t="s">
        <v>21</v>
      </c>
      <c r="AD54" s="3">
        <v>67</v>
      </c>
      <c r="AE54" s="37">
        <f>AE13/Energy!AC33*1000</f>
        <v>30.226822072834555</v>
      </c>
      <c r="AF54" s="3">
        <v>168</v>
      </c>
      <c r="AG54" s="37">
        <f>AG13/Energy!AE33*1000</f>
        <v>29.427573233001876</v>
      </c>
      <c r="AH54" s="3"/>
      <c r="AI54" s="3"/>
      <c r="AJ54" s="3"/>
      <c r="AK54" s="3"/>
      <c r="AL54" s="3"/>
      <c r="AM54" s="158"/>
      <c r="AN54" s="152"/>
      <c r="AO54" s="162"/>
    </row>
    <row r="55" spans="1:45" x14ac:dyDescent="0.3">
      <c r="I55" s="152"/>
      <c r="J55" s="152"/>
      <c r="K55" s="162"/>
      <c r="L55" s="152"/>
      <c r="M55" s="162"/>
      <c r="N55" s="152"/>
      <c r="O55" s="152"/>
      <c r="P55" s="162"/>
      <c r="Q55" s="152"/>
      <c r="R55" s="162"/>
      <c r="X55" s="152"/>
      <c r="Y55" s="152"/>
      <c r="Z55" s="162"/>
      <c r="AA55" s="152"/>
      <c r="AB55" s="182"/>
      <c r="AC55" s="36" t="s">
        <v>22</v>
      </c>
      <c r="AD55" s="3">
        <v>73</v>
      </c>
      <c r="AE55" s="37">
        <f>AE14/Energy!AC34*1000</f>
        <v>30.544051204819279</v>
      </c>
      <c r="AF55" s="3">
        <v>136</v>
      </c>
      <c r="AG55" s="37">
        <f>AG14/Energy!AE34*1000</f>
        <v>30.768208399787348</v>
      </c>
      <c r="AH55" s="3"/>
      <c r="AI55" s="3"/>
      <c r="AJ55" s="3"/>
      <c r="AK55" s="3"/>
      <c r="AL55" s="3"/>
      <c r="AM55" s="152" t="s">
        <v>209</v>
      </c>
      <c r="AN55" s="152">
        <v>749</v>
      </c>
      <c r="AO55" s="162">
        <f>AO14/Energy!AM34*1000</f>
        <v>18.888258650028359</v>
      </c>
    </row>
    <row r="56" spans="1:45" x14ac:dyDescent="0.3">
      <c r="I56" s="152"/>
      <c r="J56" s="152"/>
      <c r="K56" s="162"/>
      <c r="L56" s="152"/>
      <c r="M56" s="162"/>
      <c r="N56" s="152"/>
      <c r="O56" s="152"/>
      <c r="P56" s="162"/>
      <c r="Q56" s="152"/>
      <c r="R56" s="162"/>
      <c r="X56" s="152"/>
      <c r="Y56" s="152"/>
      <c r="Z56" s="162"/>
      <c r="AA56" s="152"/>
      <c r="AB56" s="182"/>
      <c r="AC56" s="36" t="s">
        <v>23</v>
      </c>
      <c r="AD56" s="3">
        <v>75</v>
      </c>
      <c r="AE56" s="37">
        <f>AE15/Energy!AC35*1000</f>
        <v>30.478807306772502</v>
      </c>
      <c r="AF56" s="3">
        <v>160</v>
      </c>
      <c r="AG56" s="37">
        <f>AG15/Energy!AE35*1000</f>
        <v>31.156497983608684</v>
      </c>
      <c r="AH56" s="3"/>
      <c r="AI56" s="3"/>
      <c r="AJ56" s="3"/>
      <c r="AK56" s="3"/>
      <c r="AL56" s="3"/>
      <c r="AM56" s="152"/>
      <c r="AN56" s="152"/>
      <c r="AO56" s="162"/>
    </row>
    <row r="57" spans="1:45" x14ac:dyDescent="0.3">
      <c r="I57" s="152"/>
      <c r="J57" s="152"/>
      <c r="K57" s="162"/>
      <c r="L57" s="152"/>
      <c r="M57" s="162"/>
      <c r="N57" s="152" t="s">
        <v>249</v>
      </c>
      <c r="O57" s="152">
        <v>151</v>
      </c>
      <c r="P57" s="162">
        <f>P16/Energy!N36*1000</f>
        <v>38.923594425756846</v>
      </c>
      <c r="Q57" s="152">
        <v>167</v>
      </c>
      <c r="R57" s="162">
        <f>R16/Energy!P36*1000</f>
        <v>37.888198757763973</v>
      </c>
      <c r="X57" s="152"/>
      <c r="Y57" s="152"/>
      <c r="Z57" s="162"/>
      <c r="AA57" s="152"/>
      <c r="AB57" s="182"/>
      <c r="AC57" s="36" t="s">
        <v>24</v>
      </c>
      <c r="AD57" s="3">
        <v>85</v>
      </c>
      <c r="AE57" s="37">
        <f>AE16/Energy!AC36*1000</f>
        <v>32.143409055787359</v>
      </c>
      <c r="AF57" s="3">
        <v>187</v>
      </c>
      <c r="AG57" s="37">
        <f>AG16/Energy!AE36*1000</f>
        <v>30.323587273590672</v>
      </c>
      <c r="AH57" s="3"/>
      <c r="AI57" s="3"/>
      <c r="AJ57" s="3"/>
      <c r="AK57" s="3"/>
      <c r="AL57" s="3"/>
      <c r="AM57" s="168"/>
      <c r="AN57" s="168"/>
      <c r="AO57" s="169"/>
    </row>
    <row r="58" spans="1:45" x14ac:dyDescent="0.3">
      <c r="I58" s="152" t="s">
        <v>183</v>
      </c>
      <c r="J58" s="152">
        <v>204</v>
      </c>
      <c r="K58" s="162">
        <f>K17/Energy!I37*1000</f>
        <v>37.250786988457506</v>
      </c>
      <c r="L58" s="152">
        <v>247</v>
      </c>
      <c r="M58" s="162">
        <f>M17/Energy!K37*1000</f>
        <v>37.831021437578812</v>
      </c>
      <c r="N58" s="152"/>
      <c r="O58" s="152"/>
      <c r="P58" s="162"/>
      <c r="Q58" s="152"/>
      <c r="R58" s="162"/>
      <c r="X58" s="152" t="s">
        <v>193</v>
      </c>
      <c r="Y58" s="152">
        <v>169</v>
      </c>
      <c r="Z58" s="162">
        <f>Z17/Energy!X37*1000</f>
        <v>24.003840614498319</v>
      </c>
      <c r="AA58" s="152">
        <v>198</v>
      </c>
      <c r="AB58" s="182">
        <f>AB17/Energy!Z37*1000</f>
        <v>25.249559600704639</v>
      </c>
      <c r="AC58" s="36" t="s">
        <v>25</v>
      </c>
      <c r="AD58" s="3">
        <v>83</v>
      </c>
      <c r="AE58" s="37">
        <f>AE17/Energy!AC37*1000</f>
        <v>32.91872185288441</v>
      </c>
      <c r="AF58" s="3">
        <v>194</v>
      </c>
      <c r="AG58" s="37">
        <f>AG17/Energy!AE37*1000</f>
        <v>30.419510901981575</v>
      </c>
      <c r="AM58" s="152" t="s">
        <v>210</v>
      </c>
      <c r="AN58" s="152">
        <v>300</v>
      </c>
      <c r="AO58" s="162">
        <f>AO17/Energy!AM37*1000</f>
        <v>22.625000000000004</v>
      </c>
    </row>
    <row r="59" spans="1:45" x14ac:dyDescent="0.3">
      <c r="I59" s="152"/>
      <c r="J59" s="152"/>
      <c r="K59" s="162"/>
      <c r="L59" s="152"/>
      <c r="M59" s="162"/>
      <c r="N59" s="152"/>
      <c r="O59" s="152"/>
      <c r="P59" s="162"/>
      <c r="Q59" s="152"/>
      <c r="R59" s="162"/>
      <c r="X59" s="152"/>
      <c r="Y59" s="152"/>
      <c r="Z59" s="162"/>
      <c r="AA59" s="152"/>
      <c r="AB59" s="182"/>
      <c r="AC59" s="36" t="s">
        <v>26</v>
      </c>
      <c r="AD59" s="3">
        <v>74</v>
      </c>
      <c r="AE59" s="37">
        <f>AE18/Energy!AC38*1000</f>
        <v>33.733877191048393</v>
      </c>
      <c r="AF59" s="3">
        <v>147</v>
      </c>
      <c r="AG59" s="37">
        <f>AG18/Energy!AE38*1000</f>
        <v>32.321106434155141</v>
      </c>
      <c r="AM59" s="152"/>
      <c r="AN59" s="152"/>
      <c r="AO59" s="162"/>
    </row>
    <row r="60" spans="1:45" x14ac:dyDescent="0.3">
      <c r="A60" s="53" t="s">
        <v>34</v>
      </c>
      <c r="B60" s="53"/>
      <c r="C60" s="16"/>
      <c r="D60" s="16"/>
      <c r="E60" s="16"/>
      <c r="F60" s="16"/>
      <c r="G60" s="16"/>
      <c r="H60" s="51"/>
      <c r="I60" s="16"/>
      <c r="J60" s="16">
        <v>780</v>
      </c>
      <c r="K60" s="28">
        <f>(J49*K49+J50*K50+J54*K54+J58*K58)/SUM(J49:J59)</f>
        <v>38.477710863230676</v>
      </c>
      <c r="L60" s="16">
        <v>875</v>
      </c>
      <c r="M60" s="28">
        <f>(L49*M49+L50*M50+L54*M54+L58*M58)/SUM(L49:L59)</f>
        <v>38.840579702361445</v>
      </c>
      <c r="N60" s="16"/>
      <c r="O60" s="27">
        <v>632</v>
      </c>
      <c r="P60" s="28">
        <f>P19/Energy!N39*1000</f>
        <v>34.962089300758208</v>
      </c>
      <c r="Q60" s="27">
        <v>680</v>
      </c>
      <c r="R60" s="28">
        <f>R19/Energy!P39*1000</f>
        <v>33.955857385398986</v>
      </c>
      <c r="S60" s="64"/>
      <c r="T60" s="16"/>
      <c r="U60" s="16"/>
      <c r="V60" s="16"/>
      <c r="W60" s="16"/>
      <c r="X60" s="16"/>
      <c r="Y60" s="16">
        <v>792</v>
      </c>
      <c r="Z60" s="16"/>
      <c r="AA60" s="16">
        <v>1005</v>
      </c>
      <c r="AB60" s="16"/>
      <c r="AC60" s="16"/>
      <c r="AD60" s="16">
        <f>SUM(AD49:AD59)</f>
        <v>907</v>
      </c>
      <c r="AE60" s="28">
        <f>(AD49*AE49+AD50*AE50+AD51*AE51+AD52*AE52+AD53*AE53+AD54*AE54+AD55*AE55+AD56*AE56+AD57*AE57+AD58*AE58+AD59*AE59)/SUM(AD49:AD59)</f>
        <v>31.008509099031954</v>
      </c>
      <c r="AF60" s="16">
        <f>SUM(AF49:AF59)</f>
        <v>1806</v>
      </c>
      <c r="AG60" s="28">
        <f>(AF49*AG49+AF50*AG50+AF51*AG51+AF52*AG52+AF53*AG53+AF54*AG54+AF55*AG55+AF56*AG56+AF57*AG57+AF58*AG58+AF59*AG59)/SUM(AF49:AF59)</f>
        <v>29.855232220761721</v>
      </c>
      <c r="AH60" s="16"/>
      <c r="AI60" s="16"/>
      <c r="AJ60" s="16"/>
      <c r="AK60" s="16"/>
      <c r="AL60" s="16"/>
      <c r="AM60" s="56"/>
      <c r="AN60" s="56">
        <v>1044</v>
      </c>
      <c r="AO60" s="57">
        <f>AO19/Energy!AM39*1000</f>
        <v>17.687385740402195</v>
      </c>
      <c r="AP60" s="16">
        <v>1469</v>
      </c>
      <c r="AQ60" s="28">
        <f>AQ19/Energy!AO39*1000</f>
        <v>13.901345291479821</v>
      </c>
      <c r="AR60" t="s">
        <v>213</v>
      </c>
      <c r="AS60" s="5"/>
    </row>
    <row r="61" spans="1:45" s="12" customFormat="1" x14ac:dyDescent="0.3">
      <c r="P61" s="8"/>
      <c r="Q61" s="8"/>
      <c r="R61" s="8"/>
      <c r="Z61" s="8"/>
      <c r="AB61" s="8"/>
      <c r="AS61" s="8"/>
    </row>
    <row r="62" spans="1:45" x14ac:dyDescent="0.3">
      <c r="AR62" s="12"/>
      <c r="AS62" s="8"/>
    </row>
    <row r="64" spans="1:45" x14ac:dyDescent="0.3">
      <c r="A64" s="68" t="s">
        <v>246</v>
      </c>
      <c r="B64" s="3"/>
      <c r="C64" s="3"/>
      <c r="D64" s="152" t="s">
        <v>1</v>
      </c>
      <c r="E64" s="152"/>
      <c r="F64" s="152"/>
      <c r="G64" s="152"/>
      <c r="H64" s="152"/>
      <c r="I64" s="152" t="s">
        <v>2</v>
      </c>
      <c r="J64" s="152"/>
      <c r="K64" s="152"/>
      <c r="L64" s="152"/>
      <c r="M64" s="152"/>
      <c r="N64" s="152" t="s">
        <v>3</v>
      </c>
      <c r="O64" s="152"/>
      <c r="P64" s="152"/>
      <c r="Q64" s="152"/>
      <c r="R64" s="152"/>
      <c r="S64" s="152" t="s">
        <v>4</v>
      </c>
      <c r="T64" s="152"/>
      <c r="U64" s="152"/>
      <c r="V64" s="152"/>
      <c r="W64" s="152"/>
      <c r="X64" s="152" t="s">
        <v>5</v>
      </c>
      <c r="Y64" s="152"/>
      <c r="Z64" s="152"/>
      <c r="AA64" s="152"/>
      <c r="AB64" s="152"/>
      <c r="AC64" s="152" t="s">
        <v>6</v>
      </c>
      <c r="AD64" s="152"/>
      <c r="AE64" s="152"/>
      <c r="AF64" s="152"/>
      <c r="AG64" s="152"/>
      <c r="AH64" s="152" t="s">
        <v>7</v>
      </c>
      <c r="AI64" s="152"/>
      <c r="AJ64" s="152"/>
      <c r="AK64" s="152"/>
      <c r="AL64" s="152"/>
      <c r="AM64" s="163" t="s">
        <v>8</v>
      </c>
      <c r="AN64" s="163"/>
      <c r="AO64" s="163"/>
      <c r="AP64" s="163"/>
      <c r="AQ64" s="163"/>
      <c r="AR64" s="43"/>
      <c r="AS64" s="43"/>
    </row>
    <row r="65" spans="1:45" x14ac:dyDescent="0.3">
      <c r="A65" s="3"/>
      <c r="B65" s="3"/>
      <c r="C65" s="34"/>
      <c r="D65" s="3" t="s">
        <v>37</v>
      </c>
      <c r="E65" s="3" t="s">
        <v>11</v>
      </c>
      <c r="F65" s="3" t="s">
        <v>27</v>
      </c>
      <c r="G65" s="3" t="s">
        <v>11</v>
      </c>
      <c r="H65" s="3" t="s">
        <v>28</v>
      </c>
      <c r="I65" s="35" t="s">
        <v>37</v>
      </c>
      <c r="J65" s="3" t="s">
        <v>11</v>
      </c>
      <c r="K65" s="3" t="s">
        <v>27</v>
      </c>
      <c r="L65" s="3" t="s">
        <v>11</v>
      </c>
      <c r="M65" s="3" t="s">
        <v>28</v>
      </c>
      <c r="N65" s="3" t="s">
        <v>37</v>
      </c>
      <c r="O65" s="3" t="s">
        <v>11</v>
      </c>
      <c r="P65" s="3" t="s">
        <v>27</v>
      </c>
      <c r="Q65" s="3" t="s">
        <v>11</v>
      </c>
      <c r="R65" s="3" t="s">
        <v>28</v>
      </c>
      <c r="S65" s="3" t="s">
        <v>37</v>
      </c>
      <c r="T65" s="3" t="s">
        <v>11</v>
      </c>
      <c r="U65" s="3" t="s">
        <v>27</v>
      </c>
      <c r="V65" s="3" t="s">
        <v>11</v>
      </c>
      <c r="W65" s="3" t="s">
        <v>28</v>
      </c>
      <c r="X65" s="3" t="s">
        <v>37</v>
      </c>
      <c r="Y65" s="3" t="s">
        <v>11</v>
      </c>
      <c r="Z65" s="3" t="s">
        <v>27</v>
      </c>
      <c r="AA65" s="3" t="s">
        <v>11</v>
      </c>
      <c r="AB65" s="3" t="s">
        <v>28</v>
      </c>
      <c r="AC65" s="55" t="s">
        <v>37</v>
      </c>
      <c r="AD65" s="55" t="s">
        <v>11</v>
      </c>
      <c r="AE65" s="55" t="s">
        <v>27</v>
      </c>
      <c r="AF65" s="55" t="s">
        <v>11</v>
      </c>
      <c r="AG65" s="55" t="s">
        <v>28</v>
      </c>
      <c r="AH65" s="3" t="s">
        <v>37</v>
      </c>
      <c r="AI65" s="3" t="s">
        <v>11</v>
      </c>
      <c r="AJ65" s="3" t="s">
        <v>27</v>
      </c>
      <c r="AK65" s="3" t="s">
        <v>11</v>
      </c>
      <c r="AL65" s="3" t="s">
        <v>28</v>
      </c>
      <c r="AM65" s="55" t="s">
        <v>37</v>
      </c>
      <c r="AN65" s="55" t="s">
        <v>11</v>
      </c>
      <c r="AO65" s="55" t="s">
        <v>27</v>
      </c>
      <c r="AP65" s="55" t="s">
        <v>11</v>
      </c>
      <c r="AQ65" s="3" t="s">
        <v>28</v>
      </c>
      <c r="AR65" s="12"/>
      <c r="AS65" s="12"/>
    </row>
    <row r="66" spans="1:45" x14ac:dyDescent="0.3">
      <c r="D66" s="25" t="s">
        <v>222</v>
      </c>
      <c r="E66" s="3">
        <v>66</v>
      </c>
      <c r="F66" s="3">
        <v>50</v>
      </c>
      <c r="G66" s="3">
        <v>64</v>
      </c>
      <c r="H66" s="3">
        <v>48</v>
      </c>
      <c r="AC66" s="36" t="s">
        <v>12</v>
      </c>
      <c r="AD66" s="3">
        <v>277</v>
      </c>
      <c r="AE66" s="50">
        <f>10*AE23</f>
        <v>56.521739130434774</v>
      </c>
      <c r="AF66" s="3">
        <v>302</v>
      </c>
      <c r="AG66" s="50">
        <f>10*AG23</f>
        <v>56.636033340457374</v>
      </c>
      <c r="AM66" s="3"/>
      <c r="AN66" s="3" t="s">
        <v>212</v>
      </c>
      <c r="AO66" s="3" t="s">
        <v>211</v>
      </c>
      <c r="AP66" s="3" t="s">
        <v>217</v>
      </c>
      <c r="AR66" s="12"/>
      <c r="AS66" s="12"/>
    </row>
    <row r="67" spans="1:45" x14ac:dyDescent="0.3">
      <c r="D67" s="26" t="s">
        <v>223</v>
      </c>
      <c r="E67" s="3">
        <v>150</v>
      </c>
      <c r="F67" s="3">
        <v>48</v>
      </c>
      <c r="G67" s="3">
        <v>141</v>
      </c>
      <c r="H67" s="3">
        <v>50</v>
      </c>
      <c r="AC67" s="36" t="s">
        <v>13</v>
      </c>
      <c r="AD67" s="3">
        <v>168</v>
      </c>
      <c r="AE67" s="50">
        <f t="shared" ref="AE67:AG69" si="0">10*AE24</f>
        <v>65.316700917575304</v>
      </c>
      <c r="AF67" s="3">
        <v>179</v>
      </c>
      <c r="AG67" s="50">
        <f t="shared" si="0"/>
        <v>57.654016464085117</v>
      </c>
      <c r="AM67" s="39" t="s">
        <v>214</v>
      </c>
      <c r="AN67" s="3">
        <v>1503</v>
      </c>
      <c r="AO67" s="50">
        <f>10*AO24</f>
        <v>0</v>
      </c>
      <c r="AP67" s="163">
        <f>10*AP24</f>
        <v>0</v>
      </c>
      <c r="AQ67" s="6"/>
      <c r="AR67" s="43"/>
      <c r="AS67" s="12"/>
    </row>
    <row r="68" spans="1:45" x14ac:dyDescent="0.3">
      <c r="D68" s="26" t="s">
        <v>224</v>
      </c>
      <c r="E68" s="3">
        <v>134</v>
      </c>
      <c r="F68" s="3">
        <v>49</v>
      </c>
      <c r="G68" s="3">
        <v>135</v>
      </c>
      <c r="H68" s="3">
        <v>47</v>
      </c>
      <c r="AC68" s="36" t="s">
        <v>14</v>
      </c>
      <c r="AD68" s="3">
        <v>93</v>
      </c>
      <c r="AE68" s="50">
        <f t="shared" si="0"/>
        <v>61.388755406054784</v>
      </c>
      <c r="AF68" s="3">
        <v>89</v>
      </c>
      <c r="AG68" s="50">
        <f t="shared" si="0"/>
        <v>57.235082266090828</v>
      </c>
      <c r="AM68" s="40" t="s">
        <v>215</v>
      </c>
      <c r="AN68" s="3">
        <v>1620</v>
      </c>
      <c r="AO68" s="50">
        <f t="shared" ref="AO68:AO69" si="1">10*AO25</f>
        <v>0</v>
      </c>
      <c r="AP68" s="163"/>
      <c r="AQ68" s="6"/>
      <c r="AR68" s="43"/>
      <c r="AS68" s="12"/>
    </row>
    <row r="69" spans="1:45" x14ac:dyDescent="0.3">
      <c r="D69" s="26" t="s">
        <v>225</v>
      </c>
      <c r="E69" s="3">
        <v>117</v>
      </c>
      <c r="F69" s="3">
        <v>51</v>
      </c>
      <c r="G69" s="3">
        <v>123</v>
      </c>
      <c r="H69" s="3">
        <v>48</v>
      </c>
      <c r="AC69" s="36" t="s">
        <v>15</v>
      </c>
      <c r="AD69" s="3">
        <v>80</v>
      </c>
      <c r="AE69" s="50">
        <f t="shared" si="0"/>
        <v>64.041669779803399</v>
      </c>
      <c r="AF69" s="3">
        <v>117</v>
      </c>
      <c r="AG69" s="50">
        <f t="shared" si="0"/>
        <v>61.773588359110462</v>
      </c>
      <c r="AM69" s="3" t="s">
        <v>216</v>
      </c>
      <c r="AN69" s="3">
        <v>1500</v>
      </c>
      <c r="AO69" s="50">
        <f t="shared" si="1"/>
        <v>0</v>
      </c>
      <c r="AP69" s="163"/>
      <c r="AQ69" s="6"/>
      <c r="AR69" s="43"/>
      <c r="AS69" s="12"/>
    </row>
    <row r="70" spans="1:45" x14ac:dyDescent="0.3">
      <c r="D70" s="26"/>
      <c r="E70" s="3"/>
      <c r="F70" s="3"/>
      <c r="G70" s="3"/>
      <c r="H70" s="3"/>
      <c r="AC70" s="36"/>
      <c r="AD70" s="3"/>
      <c r="AE70" s="50"/>
      <c r="AF70" s="3"/>
      <c r="AG70" s="50"/>
      <c r="AM70" s="3"/>
      <c r="AN70" s="3" t="s">
        <v>212</v>
      </c>
      <c r="AO70" s="3" t="s">
        <v>211</v>
      </c>
    </row>
    <row r="71" spans="1:45" x14ac:dyDescent="0.3">
      <c r="D71" s="26" t="s">
        <v>226</v>
      </c>
      <c r="E71" s="3">
        <v>170</v>
      </c>
      <c r="F71" s="3">
        <v>55</v>
      </c>
      <c r="G71" s="3">
        <v>176</v>
      </c>
      <c r="H71" s="3">
        <v>51</v>
      </c>
      <c r="I71" s="35" t="s">
        <v>16</v>
      </c>
      <c r="J71" s="3">
        <v>47</v>
      </c>
      <c r="K71" s="3">
        <f>10*K28</f>
        <v>101</v>
      </c>
      <c r="L71" s="3">
        <v>52</v>
      </c>
      <c r="M71" s="3">
        <f>10*M28</f>
        <v>88</v>
      </c>
      <c r="N71" s="152" t="s">
        <v>191</v>
      </c>
      <c r="O71" s="152">
        <v>131</v>
      </c>
      <c r="P71" s="162">
        <f>10*P28</f>
        <v>75.990591641034925</v>
      </c>
      <c r="Q71" s="152">
        <v>119</v>
      </c>
      <c r="R71" s="162">
        <f>10*R28</f>
        <v>70.404827759617802</v>
      </c>
      <c r="S71" s="152" t="s">
        <v>200</v>
      </c>
      <c r="T71" s="152">
        <v>138</v>
      </c>
      <c r="U71" s="162">
        <f>10*U7</f>
        <v>0</v>
      </c>
      <c r="V71" s="152">
        <v>143</v>
      </c>
      <c r="W71" s="162">
        <f>10*W7</f>
        <v>0</v>
      </c>
      <c r="X71" s="152" t="s">
        <v>191</v>
      </c>
      <c r="Y71" s="152">
        <v>132</v>
      </c>
      <c r="Z71" s="152">
        <f>10*Z28</f>
        <v>59</v>
      </c>
      <c r="AA71" s="152">
        <v>202</v>
      </c>
      <c r="AB71" s="152">
        <f>10*AB28</f>
        <v>50</v>
      </c>
      <c r="AC71" s="36" t="s">
        <v>16</v>
      </c>
      <c r="AD71" s="3">
        <v>135</v>
      </c>
      <c r="AE71" s="50">
        <f>10*AE28</f>
        <v>69.769595686222047</v>
      </c>
      <c r="AF71" s="3">
        <v>192</v>
      </c>
      <c r="AG71" s="50">
        <f>10*AG28</f>
        <v>64.02596444641145</v>
      </c>
      <c r="AH71" s="152" t="s">
        <v>207</v>
      </c>
      <c r="AI71" s="159">
        <v>164</v>
      </c>
      <c r="AJ71" s="167">
        <f>10*AJ28</f>
        <v>0</v>
      </c>
      <c r="AK71" s="159">
        <v>160</v>
      </c>
      <c r="AL71" s="167">
        <f>10*AL49</f>
        <v>0</v>
      </c>
      <c r="AM71" s="152" t="s">
        <v>207</v>
      </c>
      <c r="AN71" s="152">
        <v>772</v>
      </c>
      <c r="AO71" s="163">
        <f>10*AO28</f>
        <v>35.027133695115936</v>
      </c>
      <c r="AP71" s="6"/>
      <c r="AQ71" s="6"/>
      <c r="AR71" s="6"/>
      <c r="AS71" s="6"/>
    </row>
    <row r="72" spans="1:45" x14ac:dyDescent="0.3">
      <c r="D72" s="164" t="s">
        <v>218</v>
      </c>
      <c r="E72" s="152">
        <v>190</v>
      </c>
      <c r="F72" s="152">
        <v>54</v>
      </c>
      <c r="G72" s="152">
        <v>185</v>
      </c>
      <c r="H72" s="152">
        <v>52</v>
      </c>
      <c r="I72" s="181" t="s">
        <v>181</v>
      </c>
      <c r="J72" s="152">
        <v>221</v>
      </c>
      <c r="K72" s="152">
        <f>10*K29</f>
        <v>97</v>
      </c>
      <c r="L72" s="152">
        <v>259</v>
      </c>
      <c r="M72" s="152">
        <f>10*M29</f>
        <v>95</v>
      </c>
      <c r="N72" s="152"/>
      <c r="O72" s="152"/>
      <c r="P72" s="162"/>
      <c r="Q72" s="152"/>
      <c r="R72" s="162"/>
      <c r="S72" s="152"/>
      <c r="T72" s="152"/>
      <c r="U72" s="162"/>
      <c r="V72" s="152"/>
      <c r="W72" s="162"/>
      <c r="X72" s="152"/>
      <c r="Y72" s="152"/>
      <c r="Z72" s="152"/>
      <c r="AA72" s="152"/>
      <c r="AB72" s="152"/>
      <c r="AC72" s="36" t="s">
        <v>17</v>
      </c>
      <c r="AD72" s="3">
        <v>77</v>
      </c>
      <c r="AE72" s="50">
        <f t="shared" ref="AE72:AG81" si="2">10*AE29</f>
        <v>70.634553033811926</v>
      </c>
      <c r="AF72" s="3">
        <v>137</v>
      </c>
      <c r="AG72" s="50">
        <f t="shared" si="2"/>
        <v>70.29251180333921</v>
      </c>
      <c r="AH72" s="152"/>
      <c r="AI72" s="159"/>
      <c r="AJ72" s="167"/>
      <c r="AK72" s="159"/>
      <c r="AL72" s="167"/>
      <c r="AM72" s="152"/>
      <c r="AN72" s="152"/>
      <c r="AO72" s="163"/>
      <c r="AP72" s="6"/>
      <c r="AQ72" s="6"/>
      <c r="AR72" s="6"/>
      <c r="AS72" s="6"/>
    </row>
    <row r="73" spans="1:45" x14ac:dyDescent="0.3">
      <c r="D73" s="164"/>
      <c r="E73" s="152"/>
      <c r="F73" s="152"/>
      <c r="G73" s="152"/>
      <c r="H73" s="152"/>
      <c r="I73" s="181"/>
      <c r="J73" s="152"/>
      <c r="K73" s="152"/>
      <c r="L73" s="152"/>
      <c r="M73" s="152"/>
      <c r="N73" s="152" t="s">
        <v>248</v>
      </c>
      <c r="O73" s="152">
        <v>350</v>
      </c>
      <c r="P73" s="162">
        <f>10*P30</f>
        <v>84.41751911808521</v>
      </c>
      <c r="Q73" s="152">
        <v>394</v>
      </c>
      <c r="R73" s="162">
        <f>10*R30</f>
        <v>79.723624767472771</v>
      </c>
      <c r="S73" s="152" t="s">
        <v>201</v>
      </c>
      <c r="T73" s="152">
        <v>136</v>
      </c>
      <c r="U73" s="162">
        <f>10*U9</f>
        <v>0</v>
      </c>
      <c r="V73" s="152">
        <v>169</v>
      </c>
      <c r="W73" s="162">
        <f>10*W9</f>
        <v>0</v>
      </c>
      <c r="X73" s="152" t="s">
        <v>192</v>
      </c>
      <c r="Y73" s="152">
        <v>183</v>
      </c>
      <c r="Z73" s="152">
        <f>10*Z30</f>
        <v>51</v>
      </c>
      <c r="AA73" s="152">
        <v>247</v>
      </c>
      <c r="AB73" s="152">
        <f>10*AB30</f>
        <v>56</v>
      </c>
      <c r="AC73" s="36" t="s">
        <v>18</v>
      </c>
      <c r="AD73" s="3">
        <v>85</v>
      </c>
      <c r="AE73" s="50">
        <f t="shared" si="2"/>
        <v>76.484058072090292</v>
      </c>
      <c r="AF73" s="3">
        <v>158</v>
      </c>
      <c r="AG73" s="50">
        <f t="shared" si="2"/>
        <v>70.622239188525924</v>
      </c>
      <c r="AH73" s="152"/>
      <c r="AI73" s="159"/>
      <c r="AJ73" s="167"/>
      <c r="AK73" s="159"/>
      <c r="AL73" s="167"/>
      <c r="AM73" s="152"/>
      <c r="AN73" s="152"/>
      <c r="AO73" s="163"/>
      <c r="AP73" s="6"/>
      <c r="AQ73" s="6"/>
      <c r="AR73" s="6"/>
      <c r="AS73" s="6"/>
    </row>
    <row r="74" spans="1:45" x14ac:dyDescent="0.3">
      <c r="D74" s="164" t="s">
        <v>219</v>
      </c>
      <c r="E74" s="152">
        <v>253</v>
      </c>
      <c r="F74" s="152">
        <v>54</v>
      </c>
      <c r="G74" s="152">
        <v>289</v>
      </c>
      <c r="H74" s="152">
        <v>54</v>
      </c>
      <c r="I74" s="181"/>
      <c r="J74" s="152"/>
      <c r="K74" s="152"/>
      <c r="L74" s="152"/>
      <c r="M74" s="152"/>
      <c r="N74" s="152"/>
      <c r="O74" s="152"/>
      <c r="P74" s="162"/>
      <c r="Q74" s="152"/>
      <c r="R74" s="162"/>
      <c r="S74" s="152"/>
      <c r="T74" s="152"/>
      <c r="U74" s="162"/>
      <c r="V74" s="152"/>
      <c r="W74" s="162"/>
      <c r="X74" s="152"/>
      <c r="Y74" s="152"/>
      <c r="Z74" s="152"/>
      <c r="AA74" s="152"/>
      <c r="AB74" s="152"/>
      <c r="AC74" s="36" t="s">
        <v>19</v>
      </c>
      <c r="AD74" s="3">
        <v>84</v>
      </c>
      <c r="AE74" s="50">
        <f t="shared" si="2"/>
        <v>72.954335211504514</v>
      </c>
      <c r="AF74" s="3">
        <v>160</v>
      </c>
      <c r="AG74" s="50">
        <f t="shared" si="2"/>
        <v>70.271244230689277</v>
      </c>
      <c r="AH74" s="152" t="s">
        <v>208</v>
      </c>
      <c r="AI74" s="159">
        <v>157</v>
      </c>
      <c r="AJ74" s="167">
        <f>10*AJ52</f>
        <v>0</v>
      </c>
      <c r="AK74" s="159">
        <v>181</v>
      </c>
      <c r="AL74" s="167">
        <f>10*AL52</f>
        <v>0</v>
      </c>
      <c r="AM74" s="158" t="s">
        <v>208</v>
      </c>
      <c r="AN74" s="152">
        <v>692</v>
      </c>
      <c r="AO74" s="163">
        <f>10*AO31</f>
        <v>26.912181303116146</v>
      </c>
      <c r="AP74" s="6"/>
      <c r="AQ74" s="6"/>
      <c r="AR74" s="6"/>
      <c r="AS74" s="6"/>
    </row>
    <row r="75" spans="1:45" x14ac:dyDescent="0.3">
      <c r="D75" s="164"/>
      <c r="E75" s="152"/>
      <c r="F75" s="152"/>
      <c r="G75" s="152"/>
      <c r="H75" s="152"/>
      <c r="I75" s="181"/>
      <c r="J75" s="152"/>
      <c r="K75" s="152"/>
      <c r="L75" s="152"/>
      <c r="M75" s="152"/>
      <c r="N75" s="152"/>
      <c r="O75" s="152"/>
      <c r="P75" s="162"/>
      <c r="Q75" s="152"/>
      <c r="R75" s="162"/>
      <c r="S75" s="152" t="s">
        <v>202</v>
      </c>
      <c r="T75" s="152">
        <v>179</v>
      </c>
      <c r="U75" s="162">
        <f>10*U11</f>
        <v>0</v>
      </c>
      <c r="V75" s="152">
        <v>256</v>
      </c>
      <c r="W75" s="162">
        <f>10*W11</f>
        <v>0</v>
      </c>
      <c r="X75" s="152"/>
      <c r="Y75" s="152"/>
      <c r="Z75" s="152"/>
      <c r="AA75" s="152"/>
      <c r="AB75" s="152"/>
      <c r="AC75" s="36" t="s">
        <v>20</v>
      </c>
      <c r="AD75" s="3">
        <v>69</v>
      </c>
      <c r="AE75" s="50">
        <f t="shared" si="2"/>
        <v>74.361387161185192</v>
      </c>
      <c r="AF75" s="3">
        <v>167</v>
      </c>
      <c r="AG75" s="50">
        <f t="shared" si="2"/>
        <v>71.822857859741561</v>
      </c>
      <c r="AH75" s="152"/>
      <c r="AI75" s="159"/>
      <c r="AJ75" s="167"/>
      <c r="AK75" s="159"/>
      <c r="AL75" s="167"/>
      <c r="AM75" s="158"/>
      <c r="AN75" s="152"/>
      <c r="AO75" s="163"/>
      <c r="AP75" s="6"/>
      <c r="AQ75" s="6"/>
      <c r="AR75" s="6"/>
      <c r="AS75" s="6"/>
    </row>
    <row r="76" spans="1:45" x14ac:dyDescent="0.3">
      <c r="D76" s="164" t="s">
        <v>220</v>
      </c>
      <c r="E76" s="152">
        <v>297</v>
      </c>
      <c r="F76" s="152">
        <v>54</v>
      </c>
      <c r="G76" s="152">
        <v>318</v>
      </c>
      <c r="H76" s="152">
        <v>55</v>
      </c>
      <c r="I76" s="181" t="s">
        <v>182</v>
      </c>
      <c r="J76" s="152">
        <v>308</v>
      </c>
      <c r="K76" s="152">
        <f>10*K33</f>
        <v>95</v>
      </c>
      <c r="L76" s="152">
        <v>317</v>
      </c>
      <c r="M76" s="152">
        <f>10*M33</f>
        <v>99</v>
      </c>
      <c r="N76" s="152"/>
      <c r="O76" s="152"/>
      <c r="P76" s="162"/>
      <c r="Q76" s="152"/>
      <c r="R76" s="162"/>
      <c r="S76" s="152"/>
      <c r="T76" s="152"/>
      <c r="U76" s="162"/>
      <c r="V76" s="152"/>
      <c r="W76" s="162"/>
      <c r="X76" s="152" t="s">
        <v>182</v>
      </c>
      <c r="Y76" s="152">
        <v>308</v>
      </c>
      <c r="Z76" s="152">
        <f>10*Z33</f>
        <v>55</v>
      </c>
      <c r="AA76" s="152">
        <v>358</v>
      </c>
      <c r="AB76" s="152">
        <f>10*AB33</f>
        <v>62</v>
      </c>
      <c r="AC76" s="36" t="s">
        <v>21</v>
      </c>
      <c r="AD76" s="3">
        <v>67</v>
      </c>
      <c r="AE76" s="50">
        <f t="shared" si="2"/>
        <v>72.314527699356702</v>
      </c>
      <c r="AF76" s="3">
        <v>168</v>
      </c>
      <c r="AG76" s="50">
        <f t="shared" si="2"/>
        <v>70.556396791133736</v>
      </c>
      <c r="AH76" s="152"/>
      <c r="AI76" s="159"/>
      <c r="AJ76" s="167"/>
      <c r="AK76" s="159"/>
      <c r="AL76" s="167"/>
      <c r="AM76" s="158"/>
      <c r="AN76" s="152"/>
      <c r="AO76" s="163"/>
      <c r="AP76" s="6"/>
      <c r="AQ76" s="6"/>
      <c r="AR76" s="6"/>
      <c r="AS76" s="6"/>
    </row>
    <row r="77" spans="1:45" x14ac:dyDescent="0.3">
      <c r="D77" s="164"/>
      <c r="E77" s="152"/>
      <c r="F77" s="152"/>
      <c r="G77" s="152"/>
      <c r="H77" s="152"/>
      <c r="I77" s="181"/>
      <c r="J77" s="152"/>
      <c r="K77" s="152"/>
      <c r="L77" s="152"/>
      <c r="M77" s="152"/>
      <c r="N77" s="152"/>
      <c r="O77" s="152"/>
      <c r="P77" s="162"/>
      <c r="Q77" s="152"/>
      <c r="R77" s="162"/>
      <c r="S77" s="152" t="s">
        <v>203</v>
      </c>
      <c r="T77" s="152">
        <v>192</v>
      </c>
      <c r="U77" s="162">
        <f>10*U13</f>
        <v>0</v>
      </c>
      <c r="V77" s="152">
        <v>193</v>
      </c>
      <c r="W77" s="162">
        <f>10*W13</f>
        <v>0</v>
      </c>
      <c r="X77" s="152"/>
      <c r="Y77" s="152"/>
      <c r="Z77" s="152"/>
      <c r="AA77" s="152"/>
      <c r="AB77" s="152"/>
      <c r="AC77" s="36" t="s">
        <v>22</v>
      </c>
      <c r="AD77" s="3">
        <v>73</v>
      </c>
      <c r="AE77" s="50">
        <f t="shared" si="2"/>
        <v>73.177056906718988</v>
      </c>
      <c r="AF77" s="3">
        <v>136</v>
      </c>
      <c r="AG77" s="50">
        <f t="shared" si="2"/>
        <v>73.741379584945918</v>
      </c>
      <c r="AH77" s="158" t="s">
        <v>209</v>
      </c>
      <c r="AI77" s="159">
        <v>149</v>
      </c>
      <c r="AJ77" s="167">
        <f>10*AJ55</f>
        <v>0</v>
      </c>
      <c r="AK77" s="159">
        <v>200</v>
      </c>
      <c r="AL77" s="167">
        <f>10*AL55</f>
        <v>0</v>
      </c>
      <c r="AM77" s="152" t="s">
        <v>209</v>
      </c>
      <c r="AN77" s="152">
        <v>749</v>
      </c>
      <c r="AO77" s="163">
        <f>10*AO34</f>
        <v>45.103616416091015</v>
      </c>
      <c r="AP77" s="6"/>
      <c r="AQ77" s="6"/>
      <c r="AR77" s="6"/>
      <c r="AS77" s="6"/>
    </row>
    <row r="78" spans="1:45" x14ac:dyDescent="0.3">
      <c r="D78" s="164" t="s">
        <v>221</v>
      </c>
      <c r="E78" s="152">
        <v>292</v>
      </c>
      <c r="F78" s="152">
        <v>57</v>
      </c>
      <c r="G78" s="152">
        <v>322</v>
      </c>
      <c r="H78" s="152">
        <v>58</v>
      </c>
      <c r="I78" s="181"/>
      <c r="J78" s="152"/>
      <c r="K78" s="152"/>
      <c r="L78" s="152"/>
      <c r="M78" s="152"/>
      <c r="N78" s="152"/>
      <c r="O78" s="152"/>
      <c r="P78" s="162"/>
      <c r="Q78" s="152"/>
      <c r="R78" s="162"/>
      <c r="S78" s="152"/>
      <c r="T78" s="152"/>
      <c r="U78" s="162"/>
      <c r="V78" s="152"/>
      <c r="W78" s="162"/>
      <c r="X78" s="152"/>
      <c r="Y78" s="152"/>
      <c r="Z78" s="152"/>
      <c r="AA78" s="152"/>
      <c r="AB78" s="152"/>
      <c r="AC78" s="36" t="s">
        <v>23</v>
      </c>
      <c r="AD78" s="3">
        <v>75</v>
      </c>
      <c r="AE78" s="50">
        <f t="shared" si="2"/>
        <v>72.975804683121737</v>
      </c>
      <c r="AF78" s="3">
        <v>160</v>
      </c>
      <c r="AG78" s="50">
        <f t="shared" si="2"/>
        <v>74.739814944842323</v>
      </c>
      <c r="AH78" s="158"/>
      <c r="AI78" s="159"/>
      <c r="AJ78" s="167"/>
      <c r="AK78" s="159"/>
      <c r="AL78" s="167"/>
      <c r="AM78" s="152"/>
      <c r="AN78" s="152"/>
      <c r="AO78" s="163"/>
      <c r="AP78" s="6"/>
      <c r="AQ78" s="6"/>
      <c r="AR78" s="6"/>
      <c r="AS78" s="6"/>
    </row>
    <row r="79" spans="1:45" x14ac:dyDescent="0.3">
      <c r="D79" s="164"/>
      <c r="E79" s="152"/>
      <c r="F79" s="152"/>
      <c r="G79" s="152"/>
      <c r="H79" s="152"/>
      <c r="I79" s="181"/>
      <c r="J79" s="152"/>
      <c r="K79" s="152"/>
      <c r="L79" s="152"/>
      <c r="M79" s="152"/>
      <c r="N79" s="152" t="s">
        <v>249</v>
      </c>
      <c r="O79" s="152">
        <v>151</v>
      </c>
      <c r="P79" s="162">
        <f>10*P36</f>
        <v>92.964535751176413</v>
      </c>
      <c r="Q79" s="152">
        <v>167</v>
      </c>
      <c r="R79" s="162">
        <f>10*R36</f>
        <v>90.450771055753279</v>
      </c>
      <c r="S79" s="152" t="s">
        <v>204</v>
      </c>
      <c r="T79" s="152">
        <v>217</v>
      </c>
      <c r="U79" s="162">
        <f>10*U15</f>
        <v>0</v>
      </c>
      <c r="V79" s="152">
        <v>164</v>
      </c>
      <c r="W79" s="162">
        <f>10*W15</f>
        <v>0</v>
      </c>
      <c r="X79" s="152"/>
      <c r="Y79" s="152"/>
      <c r="Z79" s="152"/>
      <c r="AA79" s="152"/>
      <c r="AB79" s="152"/>
      <c r="AC79" s="36" t="s">
        <v>24</v>
      </c>
      <c r="AD79" s="3">
        <v>85</v>
      </c>
      <c r="AE79" s="50">
        <f t="shared" si="2"/>
        <v>76.996162531002057</v>
      </c>
      <c r="AF79" s="3">
        <v>187</v>
      </c>
      <c r="AG79" s="50">
        <f t="shared" si="2"/>
        <v>72.682926829268297</v>
      </c>
      <c r="AH79" s="158"/>
      <c r="AI79" s="159"/>
      <c r="AJ79" s="167"/>
      <c r="AK79" s="159"/>
      <c r="AL79" s="167"/>
      <c r="AM79" s="152"/>
      <c r="AN79" s="152"/>
      <c r="AO79" s="163"/>
      <c r="AP79" s="6"/>
      <c r="AQ79" s="6"/>
      <c r="AR79" s="6"/>
      <c r="AS79" s="6"/>
    </row>
    <row r="80" spans="1:45" x14ac:dyDescent="0.3">
      <c r="D80" s="164" t="s">
        <v>210</v>
      </c>
      <c r="E80" s="152">
        <v>262</v>
      </c>
      <c r="F80" s="152">
        <v>56</v>
      </c>
      <c r="G80" s="152">
        <v>262</v>
      </c>
      <c r="H80" s="152">
        <v>58</v>
      </c>
      <c r="I80" s="181" t="s">
        <v>183</v>
      </c>
      <c r="J80" s="152">
        <v>204</v>
      </c>
      <c r="K80" s="152">
        <f>10*K37</f>
        <v>92</v>
      </c>
      <c r="L80" s="152">
        <v>247</v>
      </c>
      <c r="M80" s="152">
        <f>10*M37</f>
        <v>93</v>
      </c>
      <c r="N80" s="152"/>
      <c r="O80" s="152"/>
      <c r="P80" s="162"/>
      <c r="Q80" s="152"/>
      <c r="R80" s="162"/>
      <c r="S80" s="152"/>
      <c r="T80" s="152"/>
      <c r="U80" s="162"/>
      <c r="V80" s="152"/>
      <c r="W80" s="162"/>
      <c r="X80" s="152" t="s">
        <v>193</v>
      </c>
      <c r="Y80" s="152">
        <v>169</v>
      </c>
      <c r="Z80" s="152">
        <f>10*Z37</f>
        <v>59</v>
      </c>
      <c r="AA80" s="152">
        <v>198</v>
      </c>
      <c r="AB80" s="152">
        <f>10*AB37</f>
        <v>61</v>
      </c>
      <c r="AC80" s="36" t="s">
        <v>25</v>
      </c>
      <c r="AD80" s="3">
        <v>83</v>
      </c>
      <c r="AE80" s="50">
        <f t="shared" si="2"/>
        <v>78.796745463412122</v>
      </c>
      <c r="AF80" s="3">
        <v>194</v>
      </c>
      <c r="AG80" s="50">
        <f t="shared" si="2"/>
        <v>72.998505041508949</v>
      </c>
      <c r="AM80" s="152" t="s">
        <v>210</v>
      </c>
      <c r="AN80" s="152">
        <v>300</v>
      </c>
      <c r="AO80" s="163">
        <f>10*AO37</f>
        <v>54.045983875783818</v>
      </c>
      <c r="AP80" s="6"/>
      <c r="AQ80" s="6"/>
      <c r="AR80" s="6"/>
      <c r="AS80" s="6"/>
    </row>
    <row r="81" spans="1:45" x14ac:dyDescent="0.3">
      <c r="D81" s="164"/>
      <c r="E81" s="152"/>
      <c r="F81" s="152"/>
      <c r="G81" s="152"/>
      <c r="H81" s="152"/>
      <c r="I81" s="181"/>
      <c r="J81" s="152"/>
      <c r="K81" s="152"/>
      <c r="L81" s="152"/>
      <c r="M81" s="152"/>
      <c r="N81" s="152"/>
      <c r="O81" s="152"/>
      <c r="P81" s="162"/>
      <c r="Q81" s="152"/>
      <c r="R81" s="162"/>
      <c r="S81" s="3"/>
      <c r="T81" s="3"/>
      <c r="U81" s="3"/>
      <c r="V81" s="3"/>
      <c r="W81" s="3"/>
      <c r="X81" s="152"/>
      <c r="Y81" s="152"/>
      <c r="Z81" s="152"/>
      <c r="AA81" s="152"/>
      <c r="AB81" s="152"/>
      <c r="AC81" s="36" t="s">
        <v>26</v>
      </c>
      <c r="AD81" s="3">
        <v>74</v>
      </c>
      <c r="AE81" s="50">
        <f t="shared" si="2"/>
        <v>80.864670595385945</v>
      </c>
      <c r="AF81" s="3">
        <v>147</v>
      </c>
      <c r="AG81" s="50">
        <f t="shared" si="2"/>
        <v>77.545941461831148</v>
      </c>
      <c r="AM81" s="152"/>
      <c r="AN81" s="152"/>
      <c r="AO81" s="163"/>
      <c r="AP81" s="6"/>
      <c r="AQ81" s="6"/>
      <c r="AR81" s="6"/>
      <c r="AS81" s="6"/>
    </row>
    <row r="82" spans="1:45" x14ac:dyDescent="0.3">
      <c r="A82" s="53" t="s">
        <v>34</v>
      </c>
      <c r="B82" s="16"/>
      <c r="C82" s="16"/>
      <c r="D82" s="16"/>
      <c r="E82" s="16">
        <v>1464</v>
      </c>
      <c r="F82" s="16">
        <v>55</v>
      </c>
      <c r="G82" s="16">
        <v>1552</v>
      </c>
      <c r="H82" s="16">
        <v>55</v>
      </c>
      <c r="I82" s="16"/>
      <c r="J82" s="16">
        <v>780</v>
      </c>
      <c r="K82" s="16">
        <f>10*K39</f>
        <v>96</v>
      </c>
      <c r="L82" s="16">
        <v>875</v>
      </c>
      <c r="M82" s="16">
        <f>10*M39</f>
        <v>95</v>
      </c>
      <c r="N82" s="16"/>
      <c r="O82" s="27">
        <v>632</v>
      </c>
      <c r="P82" s="28">
        <f>10*P39</f>
        <v>83.425469896472009</v>
      </c>
      <c r="Q82" s="27">
        <v>680</v>
      </c>
      <c r="R82" s="28">
        <f>10*R39</f>
        <v>80.982588743420166</v>
      </c>
      <c r="S82" s="16"/>
      <c r="T82" s="16"/>
      <c r="U82" s="28"/>
      <c r="V82" s="16"/>
      <c r="W82" s="28"/>
      <c r="X82" s="16"/>
      <c r="Y82" s="16">
        <v>792</v>
      </c>
      <c r="Z82" s="52">
        <f>10*Z39</f>
        <v>56</v>
      </c>
      <c r="AA82" s="16">
        <v>1005</v>
      </c>
      <c r="AB82" s="52">
        <f>10*AB39</f>
        <v>59</v>
      </c>
      <c r="AC82" s="16"/>
      <c r="AD82" s="16">
        <f>SUM(AD71:AD81)</f>
        <v>907</v>
      </c>
      <c r="AE82" s="52">
        <f>(AD71*AE71+AD72*AE72+AD73*AE73+AD74*AE74+AD75*AE75+AD76*AE76+AD77*AE77+AD78*AE78+AD79*AE79+AD80*AE80+AD81*AE81)/SUM(AD71:AD81)</f>
        <v>74.252452021166249</v>
      </c>
      <c r="AF82" s="16">
        <f>SUM(AF71:AF81)</f>
        <v>1806</v>
      </c>
      <c r="AG82" s="52">
        <f>(AF71*AG71+AF72*AG72+AF73*AG73+AF74*AG74+AF75*AG75+AF76*AG76+AF77*AG77+AF78*AG78+AF79*AG79+AF80*AG80+AF81*AG81)/SUM(AF71:AF81)</f>
        <v>71.601623913452741</v>
      </c>
      <c r="AH82" s="16"/>
      <c r="AI82" s="16"/>
      <c r="AJ82" s="28"/>
      <c r="AK82" s="16"/>
      <c r="AL82" s="51"/>
      <c r="AM82" s="16"/>
      <c r="AN82" s="16">
        <v>1044</v>
      </c>
      <c r="AO82" s="52">
        <f>10*AO39</f>
        <v>42.230467044958537</v>
      </c>
      <c r="AP82" s="73">
        <v>1469</v>
      </c>
      <c r="AQ82" s="52">
        <f>10*AQ39</f>
        <v>33.190578158458244</v>
      </c>
      <c r="AR82" s="6" t="s">
        <v>213</v>
      </c>
      <c r="AS82" s="6"/>
    </row>
    <row r="83" spans="1:45" s="12" customFormat="1" x14ac:dyDescent="0.3">
      <c r="F83" s="43"/>
      <c r="H83" s="43"/>
      <c r="K83" s="43"/>
      <c r="M83" s="43"/>
      <c r="P83" s="8"/>
      <c r="Q83" s="43"/>
      <c r="R83" s="8"/>
      <c r="U83" s="8"/>
      <c r="W83" s="8"/>
      <c r="Z83" s="43"/>
      <c r="AB83" s="43"/>
      <c r="AJ83" s="8"/>
      <c r="AL83" s="8"/>
      <c r="AO83" s="43"/>
      <c r="AP83" s="43"/>
      <c r="AQ83" s="43"/>
      <c r="AR83" s="43"/>
      <c r="AS83" s="43"/>
    </row>
    <row r="84" spans="1:45" x14ac:dyDescent="0.3">
      <c r="AO84" s="6"/>
      <c r="AP84" s="6"/>
      <c r="AQ84" s="6"/>
      <c r="AR84" s="43"/>
      <c r="AS84" s="43"/>
    </row>
    <row r="85" spans="1:45" x14ac:dyDescent="0.3">
      <c r="AR85" s="12"/>
      <c r="AS85" s="12"/>
    </row>
  </sheetData>
  <mergeCells count="376">
    <mergeCell ref="N57:N59"/>
    <mergeCell ref="O57:O59"/>
    <mergeCell ref="P57:P59"/>
    <mergeCell ref="Q57:Q59"/>
    <mergeCell ref="R57:R59"/>
    <mergeCell ref="N49:N50"/>
    <mergeCell ref="O49:O50"/>
    <mergeCell ref="P49:P50"/>
    <mergeCell ref="Q49:Q50"/>
    <mergeCell ref="R49:R50"/>
    <mergeCell ref="N51:N56"/>
    <mergeCell ref="O51:O56"/>
    <mergeCell ref="P51:P56"/>
    <mergeCell ref="Q51:Q56"/>
    <mergeCell ref="R51:R56"/>
    <mergeCell ref="N30:N35"/>
    <mergeCell ref="O30:O35"/>
    <mergeCell ref="P30:P35"/>
    <mergeCell ref="Q30:Q35"/>
    <mergeCell ref="R30:R35"/>
    <mergeCell ref="N36:N38"/>
    <mergeCell ref="O36:O38"/>
    <mergeCell ref="P36:P38"/>
    <mergeCell ref="Q36:Q38"/>
    <mergeCell ref="R36:R38"/>
    <mergeCell ref="N16:N18"/>
    <mergeCell ref="O16:O18"/>
    <mergeCell ref="P16:P18"/>
    <mergeCell ref="Q16:Q18"/>
    <mergeCell ref="R16:R18"/>
    <mergeCell ref="N28:N29"/>
    <mergeCell ref="O28:O29"/>
    <mergeCell ref="P28:P29"/>
    <mergeCell ref="Q28:Q29"/>
    <mergeCell ref="R28:R29"/>
    <mergeCell ref="N8:N9"/>
    <mergeCell ref="O8:O9"/>
    <mergeCell ref="P8:P9"/>
    <mergeCell ref="Q8:Q9"/>
    <mergeCell ref="R8:R9"/>
    <mergeCell ref="N10:N15"/>
    <mergeCell ref="O10:O15"/>
    <mergeCell ref="P10:P15"/>
    <mergeCell ref="Q10:Q15"/>
    <mergeCell ref="R10:R15"/>
    <mergeCell ref="I80:I81"/>
    <mergeCell ref="J80:J81"/>
    <mergeCell ref="K80:K81"/>
    <mergeCell ref="L80:L81"/>
    <mergeCell ref="M80:M81"/>
    <mergeCell ref="X80:X81"/>
    <mergeCell ref="Y80:Y81"/>
    <mergeCell ref="Z80:Z81"/>
    <mergeCell ref="AA80:AA81"/>
    <mergeCell ref="AH77:AH79"/>
    <mergeCell ref="AI77:AI79"/>
    <mergeCell ref="AJ77:AJ79"/>
    <mergeCell ref="AK77:AK79"/>
    <mergeCell ref="AL77:AL79"/>
    <mergeCell ref="AM77:AM79"/>
    <mergeCell ref="AN77:AN79"/>
    <mergeCell ref="AO77:AO79"/>
    <mergeCell ref="N79:N81"/>
    <mergeCell ref="O79:O81"/>
    <mergeCell ref="P79:P81"/>
    <mergeCell ref="Q79:Q81"/>
    <mergeCell ref="R79:R81"/>
    <mergeCell ref="S79:S80"/>
    <mergeCell ref="T79:T80"/>
    <mergeCell ref="U79:U80"/>
    <mergeCell ref="V79:V80"/>
    <mergeCell ref="W79:W80"/>
    <mergeCell ref="AB80:AB81"/>
    <mergeCell ref="AM80:AM81"/>
    <mergeCell ref="AN80:AN81"/>
    <mergeCell ref="AO80:AO81"/>
    <mergeCell ref="X76:X79"/>
    <mergeCell ref="Y76:Y79"/>
    <mergeCell ref="Z76:Z79"/>
    <mergeCell ref="AA76:AA79"/>
    <mergeCell ref="AB76:AB79"/>
    <mergeCell ref="S77:S78"/>
    <mergeCell ref="T77:T78"/>
    <mergeCell ref="U77:U78"/>
    <mergeCell ref="V77:V78"/>
    <mergeCell ref="W77:W78"/>
    <mergeCell ref="S75:S76"/>
    <mergeCell ref="T75:T76"/>
    <mergeCell ref="U75:U76"/>
    <mergeCell ref="V75:V76"/>
    <mergeCell ref="W75:W76"/>
    <mergeCell ref="X73:X75"/>
    <mergeCell ref="Y73:Y75"/>
    <mergeCell ref="Z73:Z75"/>
    <mergeCell ref="AA73:AA75"/>
    <mergeCell ref="I76:I79"/>
    <mergeCell ref="J76:J79"/>
    <mergeCell ref="K76:K79"/>
    <mergeCell ref="L76:L79"/>
    <mergeCell ref="M76:M79"/>
    <mergeCell ref="AB73:AB75"/>
    <mergeCell ref="AH74:AH76"/>
    <mergeCell ref="AI74:AI76"/>
    <mergeCell ref="AJ74:AJ76"/>
    <mergeCell ref="I72:I75"/>
    <mergeCell ref="J72:J75"/>
    <mergeCell ref="K72:K75"/>
    <mergeCell ref="L72:L75"/>
    <mergeCell ref="M72:M75"/>
    <mergeCell ref="N73:N78"/>
    <mergeCell ref="O73:O78"/>
    <mergeCell ref="P73:P78"/>
    <mergeCell ref="Q73:Q78"/>
    <mergeCell ref="R73:R78"/>
    <mergeCell ref="S73:S74"/>
    <mergeCell ref="T73:T74"/>
    <mergeCell ref="U73:U74"/>
    <mergeCell ref="V73:V74"/>
    <mergeCell ref="W73:W74"/>
    <mergeCell ref="AK74:AK76"/>
    <mergeCell ref="AL74:AL76"/>
    <mergeCell ref="AM74:AM76"/>
    <mergeCell ref="AN74:AN76"/>
    <mergeCell ref="AO74:AO76"/>
    <mergeCell ref="AK71:AK73"/>
    <mergeCell ref="AL71:AL73"/>
    <mergeCell ref="AM71:AM73"/>
    <mergeCell ref="AN71:AN73"/>
    <mergeCell ref="AO71:AO73"/>
    <mergeCell ref="D80:D81"/>
    <mergeCell ref="E80:E81"/>
    <mergeCell ref="F80:F81"/>
    <mergeCell ref="G80:G81"/>
    <mergeCell ref="H80:H81"/>
    <mergeCell ref="AP67:AP69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Y71:Y72"/>
    <mergeCell ref="Z71:Z72"/>
    <mergeCell ref="AA71:AA72"/>
    <mergeCell ref="AB71:AB72"/>
    <mergeCell ref="AH71:AH73"/>
    <mergeCell ref="AI71:AI73"/>
    <mergeCell ref="AJ71:AJ73"/>
    <mergeCell ref="D76:D77"/>
    <mergeCell ref="E76:E77"/>
    <mergeCell ref="F76:F77"/>
    <mergeCell ref="G76:G77"/>
    <mergeCell ref="H76:H77"/>
    <mergeCell ref="D78:D79"/>
    <mergeCell ref="E78:E79"/>
    <mergeCell ref="F78:F79"/>
    <mergeCell ref="G78:G79"/>
    <mergeCell ref="H78:H79"/>
    <mergeCell ref="D72:D73"/>
    <mergeCell ref="E72:E73"/>
    <mergeCell ref="F72:F73"/>
    <mergeCell ref="G72:G73"/>
    <mergeCell ref="H72:H73"/>
    <mergeCell ref="D74:D75"/>
    <mergeCell ref="E74:E75"/>
    <mergeCell ref="F74:F75"/>
    <mergeCell ref="G74:G75"/>
    <mergeCell ref="H74:H75"/>
    <mergeCell ref="G13:G14"/>
    <mergeCell ref="H13:H14"/>
    <mergeCell ref="D15:D16"/>
    <mergeCell ref="E15:E16"/>
    <mergeCell ref="F15:F16"/>
    <mergeCell ref="G15:G16"/>
    <mergeCell ref="H15:H16"/>
    <mergeCell ref="D17:D18"/>
    <mergeCell ref="E17:E18"/>
    <mergeCell ref="F17:F18"/>
    <mergeCell ref="G17:G18"/>
    <mergeCell ref="H17:H18"/>
    <mergeCell ref="AP4:AP6"/>
    <mergeCell ref="AP24:AP26"/>
    <mergeCell ref="AP45:AP47"/>
    <mergeCell ref="D64:H64"/>
    <mergeCell ref="I64:M64"/>
    <mergeCell ref="N64:R64"/>
    <mergeCell ref="S64:W64"/>
    <mergeCell ref="X64:AB64"/>
    <mergeCell ref="AC64:AG64"/>
    <mergeCell ref="AH64:AL64"/>
    <mergeCell ref="AM64:AQ64"/>
    <mergeCell ref="D9:D10"/>
    <mergeCell ref="E9:E10"/>
    <mergeCell ref="F9:F10"/>
    <mergeCell ref="G9:G10"/>
    <mergeCell ref="H9:H10"/>
    <mergeCell ref="D11:D12"/>
    <mergeCell ref="E11:E12"/>
    <mergeCell ref="F11:F12"/>
    <mergeCell ref="G11:G12"/>
    <mergeCell ref="H11:H12"/>
    <mergeCell ref="D13:D14"/>
    <mergeCell ref="E13:E14"/>
    <mergeCell ref="F13:F14"/>
    <mergeCell ref="AM52:AM54"/>
    <mergeCell ref="AN52:AN54"/>
    <mergeCell ref="AO52:AO54"/>
    <mergeCell ref="AM55:AM57"/>
    <mergeCell ref="AN55:AN57"/>
    <mergeCell ref="AO55:AO57"/>
    <mergeCell ref="AM58:AM59"/>
    <mergeCell ref="AN58:AN59"/>
    <mergeCell ref="AO58:AO59"/>
    <mergeCell ref="AM34:AM36"/>
    <mergeCell ref="AN34:AN36"/>
    <mergeCell ref="AO34:AO36"/>
    <mergeCell ref="AM37:AM38"/>
    <mergeCell ref="AN37:AN38"/>
    <mergeCell ref="AO37:AO38"/>
    <mergeCell ref="AM49:AM51"/>
    <mergeCell ref="AN49:AN51"/>
    <mergeCell ref="AO49:AO51"/>
    <mergeCell ref="AM17:AM18"/>
    <mergeCell ref="AN17:AN18"/>
    <mergeCell ref="AO17:AO18"/>
    <mergeCell ref="AM28:AM30"/>
    <mergeCell ref="AN28:AN30"/>
    <mergeCell ref="AO28:AO30"/>
    <mergeCell ref="AM31:AM33"/>
    <mergeCell ref="AN31:AN33"/>
    <mergeCell ref="AO31:AO33"/>
    <mergeCell ref="AM8:AM10"/>
    <mergeCell ref="AN8:AN10"/>
    <mergeCell ref="AO8:AO10"/>
    <mergeCell ref="AM11:AM13"/>
    <mergeCell ref="AN11:AN13"/>
    <mergeCell ref="AO11:AO13"/>
    <mergeCell ref="AM14:AM16"/>
    <mergeCell ref="AN14:AN16"/>
    <mergeCell ref="AO14:AO16"/>
    <mergeCell ref="Y54:Y57"/>
    <mergeCell ref="Z54:Z57"/>
    <mergeCell ref="AA54:AA57"/>
    <mergeCell ref="AB54:AB57"/>
    <mergeCell ref="X58:X59"/>
    <mergeCell ref="Y58:Y59"/>
    <mergeCell ref="Z58:Z59"/>
    <mergeCell ref="AA58:AA59"/>
    <mergeCell ref="AB58:AB59"/>
    <mergeCell ref="X33:X36"/>
    <mergeCell ref="Y33:Y36"/>
    <mergeCell ref="Z33:Z36"/>
    <mergeCell ref="AA33:AA36"/>
    <mergeCell ref="AB33:AB36"/>
    <mergeCell ref="X37:X38"/>
    <mergeCell ref="Y37:Y38"/>
    <mergeCell ref="Z37:Z38"/>
    <mergeCell ref="AA37:AA38"/>
    <mergeCell ref="AB37:AB38"/>
    <mergeCell ref="X28:X29"/>
    <mergeCell ref="Y28:Y29"/>
    <mergeCell ref="Z28:Z29"/>
    <mergeCell ref="AA28:AA29"/>
    <mergeCell ref="AB28:AB29"/>
    <mergeCell ref="X30:X32"/>
    <mergeCell ref="Y30:Y32"/>
    <mergeCell ref="Z30:Z32"/>
    <mergeCell ref="AA30:AA32"/>
    <mergeCell ref="AB30:AB32"/>
    <mergeCell ref="X13:X16"/>
    <mergeCell ref="Y13:Y16"/>
    <mergeCell ref="Z13:Z16"/>
    <mergeCell ref="AA13:AA16"/>
    <mergeCell ref="AB13:AB16"/>
    <mergeCell ref="X17:X18"/>
    <mergeCell ref="Y17:Y18"/>
    <mergeCell ref="Z17:Z18"/>
    <mergeCell ref="AA17:AA18"/>
    <mergeCell ref="AB17:AB18"/>
    <mergeCell ref="X8:X9"/>
    <mergeCell ref="Y8:Y9"/>
    <mergeCell ref="Z8:Z9"/>
    <mergeCell ref="AA8:AA9"/>
    <mergeCell ref="AB8:AB9"/>
    <mergeCell ref="X10:X12"/>
    <mergeCell ref="Y10:Y12"/>
    <mergeCell ref="Z10:Z12"/>
    <mergeCell ref="AA10:AA12"/>
    <mergeCell ref="AB10:AB12"/>
    <mergeCell ref="M9:M12"/>
    <mergeCell ref="M13:M16"/>
    <mergeCell ref="M17:M18"/>
    <mergeCell ref="K17:K18"/>
    <mergeCell ref="K13:K16"/>
    <mergeCell ref="K9:K12"/>
    <mergeCell ref="I54:I57"/>
    <mergeCell ref="J54:J57"/>
    <mergeCell ref="K54:K57"/>
    <mergeCell ref="L54:L57"/>
    <mergeCell ref="M54:M57"/>
    <mergeCell ref="M29:M32"/>
    <mergeCell ref="I33:I36"/>
    <mergeCell ref="J33:J36"/>
    <mergeCell ref="K33:K36"/>
    <mergeCell ref="L33:L36"/>
    <mergeCell ref="M33:M36"/>
    <mergeCell ref="I17:I18"/>
    <mergeCell ref="J17:J18"/>
    <mergeCell ref="L17:L18"/>
    <mergeCell ref="I29:I32"/>
    <mergeCell ref="J29:J32"/>
    <mergeCell ref="K29:K32"/>
    <mergeCell ref="L29:L32"/>
    <mergeCell ref="I37:I38"/>
    <mergeCell ref="J37:J38"/>
    <mergeCell ref="K37:K38"/>
    <mergeCell ref="L37:L38"/>
    <mergeCell ref="M37:M38"/>
    <mergeCell ref="I50:I53"/>
    <mergeCell ref="J50:J53"/>
    <mergeCell ref="K50:K53"/>
    <mergeCell ref="L50:L53"/>
    <mergeCell ref="M50:M53"/>
    <mergeCell ref="D42:H42"/>
    <mergeCell ref="I42:M42"/>
    <mergeCell ref="N42:R42"/>
    <mergeCell ref="S42:W42"/>
    <mergeCell ref="X42:AB42"/>
    <mergeCell ref="AC42:AG42"/>
    <mergeCell ref="AH42:AL42"/>
    <mergeCell ref="AM42:AQ42"/>
    <mergeCell ref="I58:I59"/>
    <mergeCell ref="J58:J59"/>
    <mergeCell ref="K58:K59"/>
    <mergeCell ref="L58:L59"/>
    <mergeCell ref="M58:M59"/>
    <mergeCell ref="X49:X50"/>
    <mergeCell ref="Y49:Y50"/>
    <mergeCell ref="Z49:Z50"/>
    <mergeCell ref="AA49:AA50"/>
    <mergeCell ref="AB49:AB50"/>
    <mergeCell ref="X51:X53"/>
    <mergeCell ref="Y51:Y53"/>
    <mergeCell ref="Z51:Z53"/>
    <mergeCell ref="AA51:AA53"/>
    <mergeCell ref="AB51:AB53"/>
    <mergeCell ref="X54:X57"/>
    <mergeCell ref="AC1:AG1"/>
    <mergeCell ref="AH1:AL1"/>
    <mergeCell ref="AM1:AQ1"/>
    <mergeCell ref="C6:C18"/>
    <mergeCell ref="D21:H21"/>
    <mergeCell ref="I21:M21"/>
    <mergeCell ref="N21:R21"/>
    <mergeCell ref="S21:W21"/>
    <mergeCell ref="X21:AB21"/>
    <mergeCell ref="AC21:AG21"/>
    <mergeCell ref="B1:C1"/>
    <mergeCell ref="D1:H1"/>
    <mergeCell ref="I1:M1"/>
    <mergeCell ref="N1:R1"/>
    <mergeCell ref="S1:W1"/>
    <mergeCell ref="X1:AB1"/>
    <mergeCell ref="I9:I12"/>
    <mergeCell ref="J9:J12"/>
    <mergeCell ref="L9:L12"/>
    <mergeCell ref="I13:I16"/>
    <mergeCell ref="J13:J16"/>
    <mergeCell ref="L13:L16"/>
    <mergeCell ref="AH21:AL21"/>
    <mergeCell ref="AM21:AQ21"/>
  </mergeCells>
  <pageMargins left="0.7" right="0.7" top="0.75" bottom="0.75" header="0.3" footer="0.3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S85"/>
  <sheetViews>
    <sheetView workbookViewId="0">
      <pane xSplit="3" ySplit="2" topLeftCell="D3" activePane="bottomRight" state="frozen"/>
      <selection activeCell="A3" sqref="A3"/>
      <selection pane="topRight" activeCell="A3" sqref="A3"/>
      <selection pane="bottomLeft" activeCell="A3" sqref="A3"/>
      <selection pane="bottomRight" activeCell="M24" sqref="M24"/>
    </sheetView>
  </sheetViews>
  <sheetFormatPr defaultColWidth="8.77734375" defaultRowHeight="14.4" x14ac:dyDescent="0.3"/>
  <cols>
    <col min="1" max="1" width="10.44140625" customWidth="1"/>
    <col min="2" max="2" width="7.77734375" customWidth="1"/>
    <col min="4" max="4" width="6.44140625" bestFit="1" customWidth="1"/>
    <col min="5" max="7" width="5" bestFit="1" customWidth="1"/>
    <col min="8" max="8" width="8" bestFit="1" customWidth="1"/>
    <col min="9" max="9" width="6.44140625" bestFit="1" customWidth="1"/>
    <col min="10" max="10" width="4" bestFit="1" customWidth="1"/>
    <col min="11" max="11" width="5" bestFit="1" customWidth="1"/>
    <col min="12" max="12" width="4" bestFit="1" customWidth="1"/>
    <col min="13" max="13" width="8" bestFit="1" customWidth="1"/>
    <col min="14" max="14" width="6.44140625" bestFit="1" customWidth="1"/>
    <col min="15" max="15" width="4" bestFit="1" customWidth="1"/>
    <col min="16" max="16" width="6.44140625" bestFit="1" customWidth="1"/>
    <col min="17" max="17" width="4" bestFit="1" customWidth="1"/>
    <col min="18" max="18" width="8" bestFit="1" customWidth="1"/>
    <col min="19" max="19" width="6.44140625" bestFit="1" customWidth="1"/>
    <col min="20" max="20" width="4" bestFit="1" customWidth="1"/>
    <col min="21" max="21" width="5" bestFit="1" customWidth="1"/>
    <col min="22" max="22" width="4" bestFit="1" customWidth="1"/>
    <col min="23" max="23" width="8" bestFit="1" customWidth="1"/>
    <col min="24" max="24" width="6.44140625" bestFit="1" customWidth="1"/>
    <col min="25" max="25" width="4" bestFit="1" customWidth="1"/>
    <col min="26" max="27" width="5" bestFit="1" customWidth="1"/>
    <col min="28" max="28" width="8" bestFit="1" customWidth="1"/>
    <col min="29" max="29" width="6.44140625" bestFit="1" customWidth="1"/>
    <col min="30" max="30" width="4" bestFit="1" customWidth="1"/>
    <col min="31" max="32" width="5" bestFit="1" customWidth="1"/>
    <col min="33" max="33" width="8" bestFit="1" customWidth="1"/>
    <col min="34" max="34" width="6.44140625" bestFit="1" customWidth="1"/>
    <col min="35" max="35" width="4" bestFit="1" customWidth="1"/>
    <col min="36" max="36" width="7.44140625" customWidth="1"/>
    <col min="37" max="37" width="4" bestFit="1" customWidth="1"/>
    <col min="38" max="38" width="8" bestFit="1" customWidth="1"/>
    <col min="39" max="39" width="6.44140625" bestFit="1" customWidth="1"/>
    <col min="40" max="40" width="8.44140625" bestFit="1" customWidth="1"/>
    <col min="41" max="41" width="9" customWidth="1"/>
    <col min="42" max="42" width="5" bestFit="1" customWidth="1"/>
    <col min="43" max="43" width="8" bestFit="1" customWidth="1"/>
  </cols>
  <sheetData>
    <row r="1" spans="1:44" x14ac:dyDescent="0.3">
      <c r="A1" s="68" t="s">
        <v>163</v>
      </c>
      <c r="B1" s="152" t="s">
        <v>40</v>
      </c>
      <c r="C1" s="152"/>
      <c r="D1" s="152" t="s">
        <v>1</v>
      </c>
      <c r="E1" s="152"/>
      <c r="F1" s="152"/>
      <c r="G1" s="152"/>
      <c r="H1" s="152"/>
      <c r="I1" s="152" t="s">
        <v>2</v>
      </c>
      <c r="J1" s="152"/>
      <c r="K1" s="152"/>
      <c r="L1" s="152"/>
      <c r="M1" s="152"/>
      <c r="N1" s="152" t="s">
        <v>3</v>
      </c>
      <c r="O1" s="152"/>
      <c r="P1" s="152"/>
      <c r="Q1" s="152"/>
      <c r="R1" s="152"/>
      <c r="S1" s="152" t="s">
        <v>4</v>
      </c>
      <c r="T1" s="152"/>
      <c r="U1" s="152"/>
      <c r="V1" s="152"/>
      <c r="W1" s="152"/>
      <c r="X1" s="152" t="s">
        <v>5</v>
      </c>
      <c r="Y1" s="152"/>
      <c r="Z1" s="152"/>
      <c r="AA1" s="152"/>
      <c r="AB1" s="152"/>
      <c r="AC1" s="152" t="s">
        <v>6</v>
      </c>
      <c r="AD1" s="152"/>
      <c r="AE1" s="152"/>
      <c r="AF1" s="152"/>
      <c r="AG1" s="152"/>
      <c r="AH1" s="152" t="s">
        <v>7</v>
      </c>
      <c r="AI1" s="152"/>
      <c r="AJ1" s="152"/>
      <c r="AK1" s="152"/>
      <c r="AL1" s="152"/>
      <c r="AM1" s="152" t="s">
        <v>8</v>
      </c>
      <c r="AN1" s="152"/>
      <c r="AO1" s="152"/>
      <c r="AP1" s="152"/>
      <c r="AQ1" s="152"/>
    </row>
    <row r="2" spans="1:44" x14ac:dyDescent="0.3">
      <c r="A2" s="3"/>
      <c r="B2" s="3" t="s">
        <v>39</v>
      </c>
      <c r="C2" s="3" t="s">
        <v>38</v>
      </c>
      <c r="D2" s="55" t="s">
        <v>37</v>
      </c>
      <c r="E2" s="55" t="s">
        <v>11</v>
      </c>
      <c r="F2" s="55" t="s">
        <v>27</v>
      </c>
      <c r="G2" s="55" t="s">
        <v>11</v>
      </c>
      <c r="H2" s="55" t="s">
        <v>28</v>
      </c>
      <c r="I2" s="3" t="s">
        <v>37</v>
      </c>
      <c r="J2" s="3" t="s">
        <v>11</v>
      </c>
      <c r="K2" s="3" t="s">
        <v>27</v>
      </c>
      <c r="L2" s="3" t="s">
        <v>11</v>
      </c>
      <c r="M2" s="3" t="s">
        <v>28</v>
      </c>
      <c r="N2" s="3" t="s">
        <v>37</v>
      </c>
      <c r="O2" s="3" t="s">
        <v>11</v>
      </c>
      <c r="P2" s="3" t="s">
        <v>27</v>
      </c>
      <c r="Q2" s="3" t="s">
        <v>11</v>
      </c>
      <c r="R2" s="3" t="s">
        <v>28</v>
      </c>
      <c r="S2" s="3" t="s">
        <v>37</v>
      </c>
      <c r="T2" s="3" t="s">
        <v>11</v>
      </c>
      <c r="U2" s="3" t="s">
        <v>27</v>
      </c>
      <c r="V2" s="3" t="s">
        <v>11</v>
      </c>
      <c r="W2" s="3" t="s">
        <v>28</v>
      </c>
      <c r="X2" s="55" t="s">
        <v>37</v>
      </c>
      <c r="Y2" s="55" t="s">
        <v>11</v>
      </c>
      <c r="Z2" s="55" t="s">
        <v>27</v>
      </c>
      <c r="AA2" s="55" t="s">
        <v>11</v>
      </c>
      <c r="AB2" s="55" t="s">
        <v>28</v>
      </c>
      <c r="AC2" s="55" t="s">
        <v>37</v>
      </c>
      <c r="AD2" s="55" t="s">
        <v>11</v>
      </c>
      <c r="AE2" s="55" t="s">
        <v>27</v>
      </c>
      <c r="AF2" s="55" t="s">
        <v>11</v>
      </c>
      <c r="AG2" s="55" t="s">
        <v>28</v>
      </c>
      <c r="AH2" s="3" t="s">
        <v>37</v>
      </c>
      <c r="AI2" s="3" t="s">
        <v>11</v>
      </c>
      <c r="AJ2" s="3" t="s">
        <v>27</v>
      </c>
      <c r="AK2" s="3" t="s">
        <v>11</v>
      </c>
      <c r="AL2" s="3" t="s">
        <v>28</v>
      </c>
      <c r="AM2" s="3" t="s">
        <v>37</v>
      </c>
      <c r="AN2" s="3" t="s">
        <v>11</v>
      </c>
      <c r="AO2" s="3" t="s">
        <v>27</v>
      </c>
      <c r="AP2" s="3" t="s">
        <v>11</v>
      </c>
      <c r="AQ2" s="3" t="s">
        <v>28</v>
      </c>
    </row>
    <row r="3" spans="1:44" x14ac:dyDescent="0.3">
      <c r="B3" s="4" t="s">
        <v>12</v>
      </c>
      <c r="C3" t="s">
        <v>166</v>
      </c>
      <c r="D3" s="25" t="s">
        <v>222</v>
      </c>
      <c r="E3" s="3">
        <v>66</v>
      </c>
      <c r="F3" s="3">
        <v>221</v>
      </c>
      <c r="G3" s="3">
        <v>64</v>
      </c>
      <c r="H3" s="3">
        <v>180</v>
      </c>
      <c r="I3" s="102" t="s">
        <v>311</v>
      </c>
      <c r="J3" s="103">
        <v>239</v>
      </c>
      <c r="K3" s="103">
        <v>186</v>
      </c>
      <c r="L3" s="103">
        <v>228</v>
      </c>
      <c r="M3" s="103">
        <v>171</v>
      </c>
      <c r="X3" s="3"/>
      <c r="Y3" s="3"/>
      <c r="Z3" s="3"/>
      <c r="AA3" s="3"/>
      <c r="AB3" s="3"/>
      <c r="AC3" s="36" t="s">
        <v>12</v>
      </c>
      <c r="AD3" s="3">
        <v>277</v>
      </c>
      <c r="AE3" s="50">
        <v>107</v>
      </c>
      <c r="AF3" s="3">
        <v>302</v>
      </c>
      <c r="AG3" s="50">
        <v>102.9</v>
      </c>
      <c r="AJ3" s="6"/>
      <c r="AK3" s="6"/>
      <c r="AL3" s="6"/>
      <c r="AM3" s="3"/>
      <c r="AN3" s="3" t="s">
        <v>212</v>
      </c>
      <c r="AO3" s="3" t="s">
        <v>211</v>
      </c>
      <c r="AP3" s="3" t="s">
        <v>217</v>
      </c>
    </row>
    <row r="4" spans="1:44" x14ac:dyDescent="0.3">
      <c r="B4" s="4" t="s">
        <v>13</v>
      </c>
      <c r="C4" t="s">
        <v>167</v>
      </c>
      <c r="D4" s="26" t="s">
        <v>223</v>
      </c>
      <c r="E4" s="3">
        <v>150</v>
      </c>
      <c r="F4" s="3">
        <v>239</v>
      </c>
      <c r="G4" s="3">
        <v>141</v>
      </c>
      <c r="H4" s="3">
        <v>224</v>
      </c>
      <c r="I4" s="104" t="s">
        <v>312</v>
      </c>
      <c r="J4" s="105">
        <v>184</v>
      </c>
      <c r="K4" s="105">
        <v>201</v>
      </c>
      <c r="L4" s="105">
        <v>164</v>
      </c>
      <c r="M4" s="105">
        <v>185</v>
      </c>
      <c r="X4" s="31" t="s">
        <v>196</v>
      </c>
      <c r="Y4" s="3">
        <v>490</v>
      </c>
      <c r="Z4" s="3">
        <v>243</v>
      </c>
      <c r="AA4" s="3">
        <v>559</v>
      </c>
      <c r="AB4" s="3">
        <v>226</v>
      </c>
      <c r="AC4" s="36" t="s">
        <v>13</v>
      </c>
      <c r="AD4" s="3">
        <v>168</v>
      </c>
      <c r="AE4" s="50">
        <v>147.80000000000001</v>
      </c>
      <c r="AF4" s="3">
        <v>179</v>
      </c>
      <c r="AG4" s="50">
        <v>115.6</v>
      </c>
      <c r="AJ4" s="6"/>
      <c r="AK4" s="6"/>
      <c r="AL4" s="6"/>
      <c r="AM4" s="39" t="s">
        <v>214</v>
      </c>
      <c r="AN4" s="3">
        <v>1503</v>
      </c>
      <c r="AO4" s="71">
        <v>24.34</v>
      </c>
      <c r="AP4" s="162">
        <v>27.57</v>
      </c>
      <c r="AQ4" s="5"/>
    </row>
    <row r="5" spans="1:44" x14ac:dyDescent="0.3">
      <c r="B5" s="4" t="s">
        <v>14</v>
      </c>
      <c r="C5" t="s">
        <v>128</v>
      </c>
      <c r="D5" s="26" t="s">
        <v>224</v>
      </c>
      <c r="E5" s="3">
        <v>134</v>
      </c>
      <c r="F5" s="3">
        <v>239</v>
      </c>
      <c r="G5" s="3">
        <v>135</v>
      </c>
      <c r="H5" s="3">
        <v>227</v>
      </c>
      <c r="X5" s="32" t="s">
        <v>198</v>
      </c>
      <c r="Y5" s="33">
        <v>476</v>
      </c>
      <c r="Z5" s="33">
        <v>279</v>
      </c>
      <c r="AA5" s="33">
        <v>574</v>
      </c>
      <c r="AB5" s="33">
        <v>227</v>
      </c>
      <c r="AC5" s="36" t="s">
        <v>14</v>
      </c>
      <c r="AD5" s="3">
        <v>93</v>
      </c>
      <c r="AE5" s="50">
        <v>144.19999999999999</v>
      </c>
      <c r="AF5" s="3">
        <v>89</v>
      </c>
      <c r="AG5" s="50">
        <v>115.8</v>
      </c>
      <c r="AJ5" s="6"/>
      <c r="AK5" s="6"/>
      <c r="AL5" s="6"/>
      <c r="AM5" s="40" t="s">
        <v>215</v>
      </c>
      <c r="AN5" s="3">
        <v>1620</v>
      </c>
      <c r="AO5" s="71">
        <v>28.24</v>
      </c>
      <c r="AP5" s="162"/>
      <c r="AQ5" s="8"/>
      <c r="AR5" s="12"/>
    </row>
    <row r="6" spans="1:44" x14ac:dyDescent="0.3">
      <c r="B6" s="4" t="s">
        <v>45</v>
      </c>
      <c r="C6" s="183" t="s">
        <v>168</v>
      </c>
      <c r="D6" s="26" t="s">
        <v>225</v>
      </c>
      <c r="E6" s="3">
        <v>117</v>
      </c>
      <c r="F6" s="3">
        <v>260</v>
      </c>
      <c r="G6" s="3">
        <v>123</v>
      </c>
      <c r="H6" s="3">
        <v>197</v>
      </c>
      <c r="X6" s="32" t="s">
        <v>197</v>
      </c>
      <c r="Y6" s="3">
        <v>423</v>
      </c>
      <c r="Z6" s="3">
        <v>291</v>
      </c>
      <c r="AA6" s="3">
        <v>577</v>
      </c>
      <c r="AB6" s="3">
        <v>224</v>
      </c>
      <c r="AC6" s="36" t="s">
        <v>15</v>
      </c>
      <c r="AD6" s="3">
        <v>80</v>
      </c>
      <c r="AE6" s="50">
        <v>156.6</v>
      </c>
      <c r="AF6" s="3">
        <v>117</v>
      </c>
      <c r="AG6" s="50">
        <v>103.7</v>
      </c>
      <c r="AJ6" s="6"/>
      <c r="AM6" s="3" t="s">
        <v>216</v>
      </c>
      <c r="AN6" s="3">
        <v>1500</v>
      </c>
      <c r="AO6" s="71">
        <v>30.07</v>
      </c>
      <c r="AP6" s="162"/>
      <c r="AQ6" s="12"/>
      <c r="AR6" s="8"/>
    </row>
    <row r="7" spans="1:44" x14ac:dyDescent="0.3">
      <c r="B7" s="4"/>
      <c r="C7" s="183"/>
      <c r="D7" s="26"/>
      <c r="E7" s="3"/>
      <c r="F7" s="3"/>
      <c r="G7" s="3"/>
      <c r="H7" s="3"/>
      <c r="X7" s="38"/>
      <c r="Y7" s="3"/>
      <c r="Z7" s="3"/>
      <c r="AA7" s="3"/>
      <c r="AB7" s="3"/>
      <c r="AC7" s="36"/>
      <c r="AD7" s="3"/>
      <c r="AE7" s="50"/>
      <c r="AF7" s="3"/>
      <c r="AG7" s="50"/>
      <c r="AJ7" s="6"/>
      <c r="AK7" s="6"/>
      <c r="AL7" s="6"/>
      <c r="AM7" s="3"/>
      <c r="AN7" s="3" t="s">
        <v>212</v>
      </c>
      <c r="AO7" s="3" t="s">
        <v>211</v>
      </c>
      <c r="AP7" s="3"/>
    </row>
    <row r="8" spans="1:44" x14ac:dyDescent="0.3">
      <c r="C8" s="183"/>
      <c r="D8" s="26" t="s">
        <v>226</v>
      </c>
      <c r="E8" s="3">
        <v>170</v>
      </c>
      <c r="F8" s="3">
        <v>256</v>
      </c>
      <c r="G8" s="3">
        <v>176</v>
      </c>
      <c r="H8" s="3">
        <v>230</v>
      </c>
      <c r="I8" s="3" t="s">
        <v>16</v>
      </c>
      <c r="J8" s="3">
        <v>47</v>
      </c>
      <c r="K8" s="3">
        <v>281</v>
      </c>
      <c r="L8" s="3">
        <v>52</v>
      </c>
      <c r="M8" s="3">
        <v>166</v>
      </c>
      <c r="N8" s="152" t="s">
        <v>191</v>
      </c>
      <c r="O8" s="152">
        <v>131</v>
      </c>
      <c r="P8" s="163">
        <v>169</v>
      </c>
      <c r="Q8" s="152">
        <v>119</v>
      </c>
      <c r="R8" s="163">
        <v>116</v>
      </c>
      <c r="S8" s="3"/>
      <c r="T8" s="3"/>
      <c r="U8" s="3"/>
      <c r="V8" s="3"/>
      <c r="W8" s="34"/>
      <c r="X8" s="152" t="s">
        <v>191</v>
      </c>
      <c r="Y8" s="152">
        <v>132</v>
      </c>
      <c r="Z8" s="152"/>
      <c r="AA8" s="152">
        <v>202</v>
      </c>
      <c r="AB8" s="152"/>
      <c r="AC8" s="36" t="s">
        <v>16</v>
      </c>
      <c r="AD8" s="3">
        <v>135</v>
      </c>
      <c r="AE8" s="50">
        <v>149.1</v>
      </c>
      <c r="AF8" s="3">
        <v>192</v>
      </c>
      <c r="AG8" s="50">
        <v>112</v>
      </c>
      <c r="AH8" s="152" t="s">
        <v>207</v>
      </c>
      <c r="AI8" s="159">
        <v>164</v>
      </c>
      <c r="AJ8" s="155">
        <v>111</v>
      </c>
      <c r="AK8" s="210">
        <v>160</v>
      </c>
      <c r="AL8" s="155">
        <v>88.9</v>
      </c>
      <c r="AM8" s="154" t="s">
        <v>207</v>
      </c>
      <c r="AN8" s="154">
        <v>772</v>
      </c>
      <c r="AO8" s="223">
        <v>30</v>
      </c>
    </row>
    <row r="9" spans="1:44" x14ac:dyDescent="0.3">
      <c r="C9" s="183"/>
      <c r="D9" s="164" t="s">
        <v>218</v>
      </c>
      <c r="E9" s="152">
        <v>190</v>
      </c>
      <c r="F9" s="152">
        <v>288</v>
      </c>
      <c r="G9" s="152">
        <v>185</v>
      </c>
      <c r="H9" s="152">
        <v>250</v>
      </c>
      <c r="I9" s="152" t="s">
        <v>181</v>
      </c>
      <c r="J9" s="152">
        <v>221</v>
      </c>
      <c r="K9" s="152">
        <v>249</v>
      </c>
      <c r="L9" s="152">
        <v>259</v>
      </c>
      <c r="M9" s="152">
        <v>193</v>
      </c>
      <c r="N9" s="152"/>
      <c r="O9" s="152"/>
      <c r="P9" s="163"/>
      <c r="Q9" s="152"/>
      <c r="R9" s="163"/>
      <c r="S9" s="3"/>
      <c r="T9" s="3"/>
      <c r="U9" s="3"/>
      <c r="V9" s="3"/>
      <c r="W9" s="34"/>
      <c r="X9" s="152"/>
      <c r="Y9" s="152"/>
      <c r="Z9" s="152"/>
      <c r="AA9" s="152"/>
      <c r="AB9" s="152"/>
      <c r="AC9" s="36" t="s">
        <v>17</v>
      </c>
      <c r="AD9" s="3">
        <v>77</v>
      </c>
      <c r="AE9" s="50">
        <v>134</v>
      </c>
      <c r="AF9" s="3">
        <v>137</v>
      </c>
      <c r="AG9" s="50">
        <v>123.2</v>
      </c>
      <c r="AH9" s="152"/>
      <c r="AI9" s="159"/>
      <c r="AJ9" s="155"/>
      <c r="AK9" s="210"/>
      <c r="AL9" s="155"/>
      <c r="AM9" s="152"/>
      <c r="AN9" s="152"/>
      <c r="AO9" s="224"/>
    </row>
    <row r="10" spans="1:44" x14ac:dyDescent="0.3">
      <c r="C10" s="183"/>
      <c r="D10" s="164"/>
      <c r="E10" s="152"/>
      <c r="F10" s="152"/>
      <c r="G10" s="152"/>
      <c r="H10" s="152"/>
      <c r="I10" s="152"/>
      <c r="J10" s="152"/>
      <c r="K10" s="152"/>
      <c r="L10" s="152"/>
      <c r="M10" s="152"/>
      <c r="N10" s="152" t="s">
        <v>248</v>
      </c>
      <c r="O10" s="152">
        <v>350</v>
      </c>
      <c r="P10" s="163">
        <v>200</v>
      </c>
      <c r="Q10" s="152">
        <v>394</v>
      </c>
      <c r="R10" s="163">
        <v>138</v>
      </c>
      <c r="S10" s="3"/>
      <c r="T10" s="3"/>
      <c r="U10" s="3"/>
      <c r="V10" s="3"/>
      <c r="W10" s="34"/>
      <c r="X10" s="152" t="s">
        <v>192</v>
      </c>
      <c r="Y10" s="152">
        <v>183</v>
      </c>
      <c r="Z10" s="152"/>
      <c r="AA10" s="152">
        <v>247</v>
      </c>
      <c r="AB10" s="152"/>
      <c r="AC10" s="36" t="s">
        <v>18</v>
      </c>
      <c r="AD10" s="3">
        <v>85</v>
      </c>
      <c r="AE10" s="50">
        <v>131.6</v>
      </c>
      <c r="AF10" s="3">
        <v>158</v>
      </c>
      <c r="AG10" s="50">
        <v>118.7</v>
      </c>
      <c r="AH10" s="152"/>
      <c r="AI10" s="159"/>
      <c r="AJ10" s="155"/>
      <c r="AK10" s="210"/>
      <c r="AL10" s="155"/>
      <c r="AM10" s="152"/>
      <c r="AN10" s="152"/>
      <c r="AO10" s="224"/>
    </row>
    <row r="11" spans="1:44" x14ac:dyDescent="0.3">
      <c r="C11" s="183"/>
      <c r="D11" s="164" t="s">
        <v>219</v>
      </c>
      <c r="E11" s="152">
        <v>253</v>
      </c>
      <c r="F11" s="152">
        <v>290</v>
      </c>
      <c r="G11" s="152">
        <v>289</v>
      </c>
      <c r="H11" s="152">
        <v>232</v>
      </c>
      <c r="I11" s="152"/>
      <c r="J11" s="152"/>
      <c r="K11" s="152"/>
      <c r="L11" s="152"/>
      <c r="M11" s="152"/>
      <c r="N11" s="152"/>
      <c r="O11" s="152"/>
      <c r="P11" s="163"/>
      <c r="Q11" s="152"/>
      <c r="R11" s="163"/>
      <c r="S11" s="3"/>
      <c r="T11" s="3"/>
      <c r="U11" s="3"/>
      <c r="V11" s="3"/>
      <c r="W11" s="34"/>
      <c r="X11" s="152"/>
      <c r="Y11" s="152"/>
      <c r="Z11" s="152"/>
      <c r="AA11" s="152"/>
      <c r="AB11" s="152"/>
      <c r="AC11" s="36" t="s">
        <v>19</v>
      </c>
      <c r="AD11" s="3">
        <v>84</v>
      </c>
      <c r="AE11" s="50">
        <v>151.1</v>
      </c>
      <c r="AF11" s="3">
        <v>160</v>
      </c>
      <c r="AG11" s="50">
        <v>117.3</v>
      </c>
      <c r="AH11" s="152" t="s">
        <v>208</v>
      </c>
      <c r="AI11" s="159">
        <v>157</v>
      </c>
      <c r="AJ11" s="155">
        <v>102.1</v>
      </c>
      <c r="AK11" s="210">
        <v>181</v>
      </c>
      <c r="AL11" s="155">
        <v>98.4</v>
      </c>
      <c r="AM11" s="158" t="s">
        <v>208</v>
      </c>
      <c r="AN11" s="152">
        <v>692</v>
      </c>
      <c r="AO11" s="224">
        <v>31.6</v>
      </c>
    </row>
    <row r="12" spans="1:44" x14ac:dyDescent="0.3">
      <c r="C12" s="183"/>
      <c r="D12" s="164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63"/>
      <c r="Q12" s="152"/>
      <c r="R12" s="163"/>
      <c r="S12" s="3"/>
      <c r="T12" s="3"/>
      <c r="U12" s="3"/>
      <c r="V12" s="3"/>
      <c r="W12" s="34"/>
      <c r="X12" s="152"/>
      <c r="Y12" s="152"/>
      <c r="Z12" s="152"/>
      <c r="AA12" s="152"/>
      <c r="AB12" s="152"/>
      <c r="AC12" s="36" t="s">
        <v>20</v>
      </c>
      <c r="AD12" s="3">
        <v>69</v>
      </c>
      <c r="AE12" s="50">
        <v>129.9</v>
      </c>
      <c r="AF12" s="3">
        <v>167</v>
      </c>
      <c r="AG12" s="50">
        <v>106.6</v>
      </c>
      <c r="AH12" s="152"/>
      <c r="AI12" s="159"/>
      <c r="AJ12" s="155"/>
      <c r="AK12" s="210"/>
      <c r="AL12" s="155"/>
      <c r="AM12" s="158"/>
      <c r="AN12" s="152"/>
      <c r="AO12" s="224"/>
    </row>
    <row r="13" spans="1:44" x14ac:dyDescent="0.3">
      <c r="C13" s="183"/>
      <c r="D13" s="164" t="s">
        <v>220</v>
      </c>
      <c r="E13" s="152">
        <v>297</v>
      </c>
      <c r="F13" s="152">
        <v>263</v>
      </c>
      <c r="G13" s="152">
        <v>318</v>
      </c>
      <c r="H13" s="152">
        <v>231</v>
      </c>
      <c r="I13" s="152" t="s">
        <v>182</v>
      </c>
      <c r="J13" s="152">
        <v>308</v>
      </c>
      <c r="K13" s="152">
        <v>227</v>
      </c>
      <c r="L13" s="152">
        <v>317</v>
      </c>
      <c r="M13" s="152">
        <v>190</v>
      </c>
      <c r="N13" s="152"/>
      <c r="O13" s="152"/>
      <c r="P13" s="163"/>
      <c r="Q13" s="152"/>
      <c r="R13" s="163"/>
      <c r="S13" s="3"/>
      <c r="T13" s="3"/>
      <c r="U13" s="3"/>
      <c r="V13" s="3"/>
      <c r="W13" s="34"/>
      <c r="X13" s="152" t="s">
        <v>182</v>
      </c>
      <c r="Y13" s="152">
        <v>308</v>
      </c>
      <c r="Z13" s="152"/>
      <c r="AA13" s="152">
        <v>358</v>
      </c>
      <c r="AB13" s="152"/>
      <c r="AC13" s="36" t="s">
        <v>21</v>
      </c>
      <c r="AD13" s="3">
        <v>67</v>
      </c>
      <c r="AE13" s="50">
        <v>125.4</v>
      </c>
      <c r="AF13" s="3">
        <v>168</v>
      </c>
      <c r="AG13" s="50">
        <v>93.1</v>
      </c>
      <c r="AH13" s="152"/>
      <c r="AI13" s="159"/>
      <c r="AJ13" s="155"/>
      <c r="AK13" s="210"/>
      <c r="AL13" s="155"/>
      <c r="AM13" s="158"/>
      <c r="AN13" s="152"/>
      <c r="AO13" s="224"/>
    </row>
    <row r="14" spans="1:44" x14ac:dyDescent="0.3">
      <c r="C14" s="183"/>
      <c r="D14" s="164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63"/>
      <c r="Q14" s="152"/>
      <c r="R14" s="163"/>
      <c r="S14" s="3"/>
      <c r="T14" s="3"/>
      <c r="U14" s="3"/>
      <c r="V14" s="3"/>
      <c r="W14" s="34"/>
      <c r="X14" s="152"/>
      <c r="Y14" s="152"/>
      <c r="Z14" s="152"/>
      <c r="AA14" s="152"/>
      <c r="AB14" s="152"/>
      <c r="AC14" s="36" t="s">
        <v>22</v>
      </c>
      <c r="AD14" s="3">
        <v>73</v>
      </c>
      <c r="AE14" s="50">
        <v>134.6</v>
      </c>
      <c r="AF14" s="3">
        <v>136</v>
      </c>
      <c r="AG14" s="50">
        <v>96.4</v>
      </c>
      <c r="AH14" s="158" t="s">
        <v>209</v>
      </c>
      <c r="AI14" s="159">
        <v>149</v>
      </c>
      <c r="AJ14" s="155">
        <v>101.9</v>
      </c>
      <c r="AK14" s="210">
        <v>200</v>
      </c>
      <c r="AL14" s="155">
        <v>94</v>
      </c>
      <c r="AM14" s="152" t="s">
        <v>209</v>
      </c>
      <c r="AN14" s="152">
        <v>749</v>
      </c>
      <c r="AO14" s="224">
        <v>30.1</v>
      </c>
    </row>
    <row r="15" spans="1:44" x14ac:dyDescent="0.3">
      <c r="C15" s="183"/>
      <c r="D15" s="164" t="s">
        <v>221</v>
      </c>
      <c r="E15" s="152">
        <v>292</v>
      </c>
      <c r="F15" s="152">
        <v>268</v>
      </c>
      <c r="G15" s="152">
        <v>322</v>
      </c>
      <c r="H15" s="152">
        <v>222</v>
      </c>
      <c r="I15" s="152"/>
      <c r="J15" s="152"/>
      <c r="K15" s="152"/>
      <c r="L15" s="152"/>
      <c r="M15" s="152"/>
      <c r="N15" s="152"/>
      <c r="O15" s="152"/>
      <c r="P15" s="163"/>
      <c r="Q15" s="152"/>
      <c r="R15" s="163"/>
      <c r="S15" s="3"/>
      <c r="T15" s="3"/>
      <c r="U15" s="3"/>
      <c r="V15" s="3"/>
      <c r="W15" s="34"/>
      <c r="X15" s="152"/>
      <c r="Y15" s="152"/>
      <c r="Z15" s="152"/>
      <c r="AA15" s="152"/>
      <c r="AB15" s="152"/>
      <c r="AC15" s="36" t="s">
        <v>23</v>
      </c>
      <c r="AD15" s="3">
        <v>75</v>
      </c>
      <c r="AE15" s="50">
        <v>120</v>
      </c>
      <c r="AF15" s="3">
        <v>160</v>
      </c>
      <c r="AG15" s="50">
        <v>101.9</v>
      </c>
      <c r="AH15" s="158"/>
      <c r="AI15" s="159"/>
      <c r="AJ15" s="155"/>
      <c r="AK15" s="210"/>
      <c r="AL15" s="155"/>
      <c r="AM15" s="152"/>
      <c r="AN15" s="152"/>
      <c r="AO15" s="224"/>
    </row>
    <row r="16" spans="1:44" x14ac:dyDescent="0.3">
      <c r="C16" s="183"/>
      <c r="D16" s="164"/>
      <c r="E16" s="152"/>
      <c r="F16" s="152"/>
      <c r="G16" s="152"/>
      <c r="H16" s="152"/>
      <c r="I16" s="152"/>
      <c r="J16" s="152"/>
      <c r="K16" s="152"/>
      <c r="L16" s="152"/>
      <c r="M16" s="152"/>
      <c r="N16" s="152" t="s">
        <v>249</v>
      </c>
      <c r="O16" s="152">
        <v>151</v>
      </c>
      <c r="P16" s="163">
        <v>204</v>
      </c>
      <c r="Q16" s="152">
        <v>167</v>
      </c>
      <c r="R16" s="163">
        <v>168</v>
      </c>
      <c r="S16" s="3"/>
      <c r="T16" s="3"/>
      <c r="U16" s="3"/>
      <c r="V16" s="3"/>
      <c r="W16" s="34"/>
      <c r="X16" s="152"/>
      <c r="Y16" s="152"/>
      <c r="Z16" s="152"/>
      <c r="AA16" s="152"/>
      <c r="AB16" s="152"/>
      <c r="AC16" s="36" t="s">
        <v>24</v>
      </c>
      <c r="AD16" s="3">
        <v>85</v>
      </c>
      <c r="AE16" s="50">
        <v>121.1</v>
      </c>
      <c r="AF16" s="3">
        <v>187</v>
      </c>
      <c r="AG16" s="50">
        <v>101.7</v>
      </c>
      <c r="AH16" s="158"/>
      <c r="AI16" s="159"/>
      <c r="AJ16" s="155"/>
      <c r="AK16" s="210"/>
      <c r="AL16" s="155"/>
      <c r="AM16" s="152"/>
      <c r="AN16" s="152"/>
      <c r="AO16" s="224"/>
    </row>
    <row r="17" spans="1:45" x14ac:dyDescent="0.3">
      <c r="C17" s="183"/>
      <c r="D17" s="164" t="s">
        <v>210</v>
      </c>
      <c r="E17" s="152">
        <v>262</v>
      </c>
      <c r="F17" s="152">
        <v>247</v>
      </c>
      <c r="G17" s="152">
        <v>262</v>
      </c>
      <c r="H17" s="152">
        <v>207</v>
      </c>
      <c r="I17" s="152" t="s">
        <v>183</v>
      </c>
      <c r="J17" s="152">
        <v>204</v>
      </c>
      <c r="K17" s="152">
        <v>200</v>
      </c>
      <c r="L17" s="152">
        <v>247</v>
      </c>
      <c r="M17" s="152">
        <v>174</v>
      </c>
      <c r="N17" s="152"/>
      <c r="O17" s="152"/>
      <c r="P17" s="163"/>
      <c r="Q17" s="152"/>
      <c r="R17" s="163"/>
      <c r="S17" s="3"/>
      <c r="T17" s="3"/>
      <c r="U17" s="3"/>
      <c r="V17" s="3"/>
      <c r="W17" s="34"/>
      <c r="X17" s="152" t="s">
        <v>193</v>
      </c>
      <c r="Y17" s="152">
        <v>169</v>
      </c>
      <c r="Z17" s="152"/>
      <c r="AA17" s="152">
        <v>198</v>
      </c>
      <c r="AB17" s="152"/>
      <c r="AC17" s="36" t="s">
        <v>25</v>
      </c>
      <c r="AD17" s="3">
        <v>83</v>
      </c>
      <c r="AE17" s="50">
        <v>133.80000000000001</v>
      </c>
      <c r="AF17" s="3">
        <v>194</v>
      </c>
      <c r="AG17" s="50">
        <v>102.2</v>
      </c>
      <c r="AJ17" s="6"/>
      <c r="AK17" s="6"/>
      <c r="AL17" s="6"/>
      <c r="AM17" s="152" t="s">
        <v>210</v>
      </c>
      <c r="AN17" s="152">
        <v>300</v>
      </c>
      <c r="AO17" s="224">
        <v>26.7</v>
      </c>
    </row>
    <row r="18" spans="1:45" x14ac:dyDescent="0.3">
      <c r="C18" s="183"/>
      <c r="D18" s="164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63"/>
      <c r="Q18" s="152"/>
      <c r="R18" s="163"/>
      <c r="S18" s="3"/>
      <c r="T18" s="3"/>
      <c r="U18" s="3"/>
      <c r="V18" s="3"/>
      <c r="W18" s="34"/>
      <c r="X18" s="152"/>
      <c r="Y18" s="152"/>
      <c r="Z18" s="152"/>
      <c r="AA18" s="152"/>
      <c r="AB18" s="152"/>
      <c r="AC18" s="36" t="s">
        <v>26</v>
      </c>
      <c r="AD18" s="3">
        <v>74</v>
      </c>
      <c r="AE18" s="50">
        <v>124.8</v>
      </c>
      <c r="AF18" s="3">
        <v>147</v>
      </c>
      <c r="AG18" s="50">
        <v>85.3</v>
      </c>
      <c r="AJ18" s="6"/>
      <c r="AK18" s="6"/>
      <c r="AL18" s="6"/>
      <c r="AM18" s="152"/>
      <c r="AN18" s="152"/>
      <c r="AO18" s="224"/>
    </row>
    <row r="19" spans="1:45" x14ac:dyDescent="0.3">
      <c r="A19" s="53" t="s">
        <v>34</v>
      </c>
      <c r="B19" s="53"/>
      <c r="C19" s="51"/>
      <c r="D19" s="16"/>
      <c r="E19" s="16">
        <v>1464</v>
      </c>
      <c r="F19" s="16">
        <v>268</v>
      </c>
      <c r="G19" s="16">
        <v>1552</v>
      </c>
      <c r="H19" s="16">
        <v>227</v>
      </c>
      <c r="I19" s="64"/>
      <c r="J19" s="16"/>
      <c r="K19" s="16"/>
      <c r="L19" s="16"/>
      <c r="M19" s="16"/>
      <c r="N19" s="16"/>
      <c r="O19" s="27">
        <v>632</v>
      </c>
      <c r="P19" s="52">
        <v>195</v>
      </c>
      <c r="Q19" s="27">
        <v>680</v>
      </c>
      <c r="R19" s="52">
        <v>142</v>
      </c>
      <c r="S19" s="16"/>
      <c r="T19" s="16">
        <v>862</v>
      </c>
      <c r="U19" s="16"/>
      <c r="V19" s="16">
        <v>925</v>
      </c>
      <c r="W19" s="51"/>
      <c r="X19" s="16"/>
      <c r="Y19" s="16">
        <v>792</v>
      </c>
      <c r="Z19" s="16"/>
      <c r="AA19" s="16">
        <v>1005</v>
      </c>
      <c r="AB19" s="16"/>
      <c r="AC19" s="16"/>
      <c r="AD19" s="16">
        <f>SUM(AD8:AD18)</f>
        <v>907</v>
      </c>
      <c r="AE19" s="52">
        <f>(AD8*AE8+AD9*AE9+AD10*AE10+AD11*AE11+AD12*AE12+AD13*AE13+AD14*AE14+AD15*AE15+AD16*AE16+AD17*AE17+AD18*AE18)/SUM(AD8:AD18)</f>
        <v>133.57188533627343</v>
      </c>
      <c r="AF19" s="16">
        <f>SUM(AF8:AF18)</f>
        <v>1806</v>
      </c>
      <c r="AG19" s="52">
        <f>(AF8*AG8+AF9*AG9+AF10*AG10+AF11*AG11+AF12*AG12+AF13*AG13+AF14*AG14+AF15*AG15+AF16*AG16+AF17*AG17+AF18*AG18)/SUM(AF8:AF18)</f>
        <v>105.28582502768548</v>
      </c>
      <c r="AH19" s="64"/>
      <c r="AI19" s="16"/>
      <c r="AJ19" s="52">
        <v>104.8</v>
      </c>
      <c r="AK19" s="52"/>
      <c r="AL19" s="52">
        <v>93.9</v>
      </c>
      <c r="AM19" s="56"/>
      <c r="AN19" s="56">
        <v>1044</v>
      </c>
      <c r="AO19" s="57">
        <v>33.1</v>
      </c>
      <c r="AP19" s="16">
        <v>1469</v>
      </c>
      <c r="AQ19" s="28">
        <v>27.8</v>
      </c>
      <c r="AR19" s="16" t="s">
        <v>213</v>
      </c>
      <c r="AS19" s="28">
        <v>30</v>
      </c>
    </row>
    <row r="20" spans="1:45" s="12" customFormat="1" x14ac:dyDescent="0.3">
      <c r="F20" s="43"/>
      <c r="H20" s="43"/>
      <c r="M20" s="8"/>
      <c r="P20" s="43"/>
      <c r="Q20" s="43"/>
      <c r="R20" s="43"/>
      <c r="Z20" s="43"/>
      <c r="AB20" s="43"/>
      <c r="AJ20" s="43"/>
      <c r="AK20" s="43"/>
      <c r="AL20" s="43"/>
      <c r="AS20" s="8"/>
    </row>
    <row r="21" spans="1:45" x14ac:dyDescent="0.3">
      <c r="A21" s="68" t="s">
        <v>164</v>
      </c>
      <c r="B21" s="3"/>
      <c r="C21" s="3"/>
      <c r="D21" s="152" t="s">
        <v>1</v>
      </c>
      <c r="E21" s="152"/>
      <c r="F21" s="152"/>
      <c r="G21" s="152"/>
      <c r="H21" s="152"/>
      <c r="I21" s="152" t="s">
        <v>2</v>
      </c>
      <c r="J21" s="152"/>
      <c r="K21" s="152"/>
      <c r="L21" s="152"/>
      <c r="M21" s="152"/>
      <c r="N21" s="152" t="s">
        <v>3</v>
      </c>
      <c r="O21" s="152"/>
      <c r="P21" s="152"/>
      <c r="Q21" s="152"/>
      <c r="R21" s="152"/>
      <c r="S21" s="152" t="s">
        <v>4</v>
      </c>
      <c r="T21" s="152"/>
      <c r="U21" s="152"/>
      <c r="V21" s="152"/>
      <c r="W21" s="152"/>
      <c r="X21" s="152" t="s">
        <v>5</v>
      </c>
      <c r="Y21" s="152"/>
      <c r="Z21" s="152"/>
      <c r="AA21" s="152"/>
      <c r="AB21" s="152"/>
      <c r="AC21" s="152" t="s">
        <v>6</v>
      </c>
      <c r="AD21" s="152"/>
      <c r="AE21" s="152"/>
      <c r="AF21" s="152"/>
      <c r="AG21" s="152"/>
      <c r="AH21" s="152" t="s">
        <v>7</v>
      </c>
      <c r="AI21" s="152"/>
      <c r="AJ21" s="152"/>
      <c r="AK21" s="152"/>
      <c r="AL21" s="152"/>
      <c r="AM21" s="152" t="s">
        <v>8</v>
      </c>
      <c r="AN21" s="152"/>
      <c r="AO21" s="152"/>
      <c r="AP21" s="152"/>
      <c r="AQ21" s="152"/>
      <c r="AR21" s="12"/>
      <c r="AS21" s="8"/>
    </row>
    <row r="22" spans="1:45" x14ac:dyDescent="0.3">
      <c r="A22" s="3"/>
      <c r="B22" s="3"/>
      <c r="C22" s="3"/>
      <c r="D22" s="3" t="s">
        <v>37</v>
      </c>
      <c r="E22" s="3" t="s">
        <v>11</v>
      </c>
      <c r="F22" s="3" t="s">
        <v>27</v>
      </c>
      <c r="G22" s="3" t="s">
        <v>11</v>
      </c>
      <c r="H22" s="3" t="s">
        <v>28</v>
      </c>
      <c r="I22" s="3" t="s">
        <v>37</v>
      </c>
      <c r="J22" s="3" t="s">
        <v>11</v>
      </c>
      <c r="K22" s="3" t="s">
        <v>27</v>
      </c>
      <c r="L22" s="3" t="s">
        <v>11</v>
      </c>
      <c r="M22" s="3" t="s">
        <v>28</v>
      </c>
      <c r="N22" s="3" t="s">
        <v>37</v>
      </c>
      <c r="O22" s="3" t="s">
        <v>11</v>
      </c>
      <c r="P22" s="3" t="s">
        <v>27</v>
      </c>
      <c r="Q22" s="3" t="s">
        <v>11</v>
      </c>
      <c r="R22" s="3" t="s">
        <v>28</v>
      </c>
      <c r="S22" s="3" t="s">
        <v>37</v>
      </c>
      <c r="T22" s="3" t="s">
        <v>11</v>
      </c>
      <c r="U22" s="3" t="s">
        <v>27</v>
      </c>
      <c r="V22" s="3" t="s">
        <v>11</v>
      </c>
      <c r="W22" s="3" t="s">
        <v>28</v>
      </c>
      <c r="X22" s="3" t="s">
        <v>37</v>
      </c>
      <c r="Y22" s="3" t="s">
        <v>11</v>
      </c>
      <c r="Z22" s="3" t="s">
        <v>27</v>
      </c>
      <c r="AA22" s="3" t="s">
        <v>11</v>
      </c>
      <c r="AB22" s="3" t="s">
        <v>28</v>
      </c>
      <c r="AC22" s="55" t="s">
        <v>37</v>
      </c>
      <c r="AD22" s="55" t="s">
        <v>11</v>
      </c>
      <c r="AE22" s="55" t="s">
        <v>27</v>
      </c>
      <c r="AF22" s="55" t="s">
        <v>11</v>
      </c>
      <c r="AG22" s="55" t="s">
        <v>28</v>
      </c>
      <c r="AH22" s="3" t="s">
        <v>37</v>
      </c>
      <c r="AI22" s="3" t="s">
        <v>11</v>
      </c>
      <c r="AJ22" s="3" t="s">
        <v>27</v>
      </c>
      <c r="AK22" s="3" t="s">
        <v>11</v>
      </c>
      <c r="AL22" s="3" t="s">
        <v>28</v>
      </c>
      <c r="AM22" s="55" t="s">
        <v>37</v>
      </c>
      <c r="AN22" s="55" t="s">
        <v>11</v>
      </c>
      <c r="AO22" s="55" t="s">
        <v>27</v>
      </c>
      <c r="AP22" s="55" t="s">
        <v>11</v>
      </c>
      <c r="AQ22" s="3" t="s">
        <v>28</v>
      </c>
    </row>
    <row r="23" spans="1:45" x14ac:dyDescent="0.3">
      <c r="I23" s="102" t="s">
        <v>311</v>
      </c>
      <c r="J23" s="103">
        <v>239</v>
      </c>
      <c r="K23" s="103">
        <v>33</v>
      </c>
      <c r="L23" s="103">
        <v>228</v>
      </c>
      <c r="M23" s="103">
        <v>33</v>
      </c>
      <c r="AC23" s="36" t="s">
        <v>12</v>
      </c>
      <c r="AD23" s="3">
        <v>277</v>
      </c>
      <c r="AE23" s="37">
        <f>AE3/Energy!AC3</f>
        <v>17.892976588628763</v>
      </c>
      <c r="AF23" s="3">
        <v>302</v>
      </c>
      <c r="AG23" s="37">
        <f>AG3/Energy!AE3</f>
        <v>18.326565505449885</v>
      </c>
      <c r="AM23" s="3"/>
      <c r="AN23" s="3" t="s">
        <v>212</v>
      </c>
      <c r="AO23" s="3" t="s">
        <v>211</v>
      </c>
      <c r="AP23" s="3" t="s">
        <v>217</v>
      </c>
    </row>
    <row r="24" spans="1:45" x14ac:dyDescent="0.3">
      <c r="I24" s="104" t="s">
        <v>312</v>
      </c>
      <c r="J24" s="105">
        <v>184</v>
      </c>
      <c r="K24" s="105">
        <v>32</v>
      </c>
      <c r="L24" s="105">
        <v>164</v>
      </c>
      <c r="M24" s="105">
        <v>31</v>
      </c>
      <c r="AC24" s="36" t="s">
        <v>13</v>
      </c>
      <c r="AD24" s="3">
        <v>168</v>
      </c>
      <c r="AE24" s="37">
        <f>AE4/Energy!AC4</f>
        <v>19.346309410055373</v>
      </c>
      <c r="AF24" s="3">
        <v>179</v>
      </c>
      <c r="AG24" s="37">
        <f>AG4/Energy!AE4</f>
        <v>17.177330678474842</v>
      </c>
      <c r="AM24" s="39" t="s">
        <v>214</v>
      </c>
      <c r="AN24" s="3">
        <v>1503</v>
      </c>
      <c r="AO24" s="37">
        <f>AO4/Energy!AM4</f>
        <v>3.5540629334890852</v>
      </c>
      <c r="AP24" s="162">
        <f>AP4/Energy!AN4</f>
        <v>3.6190601207666053</v>
      </c>
      <c r="AQ24" s="5"/>
    </row>
    <row r="25" spans="1:45" x14ac:dyDescent="0.3">
      <c r="AC25" s="36" t="s">
        <v>14</v>
      </c>
      <c r="AD25" s="3">
        <v>93</v>
      </c>
      <c r="AE25" s="37">
        <f>AE5/Energy!AC5</f>
        <v>17.323402210475731</v>
      </c>
      <c r="AF25" s="3">
        <v>89</v>
      </c>
      <c r="AG25" s="37">
        <f>AG5/Energy!AE5</f>
        <v>17.305019651209708</v>
      </c>
      <c r="AM25" s="40" t="s">
        <v>215</v>
      </c>
      <c r="AN25" s="3">
        <v>1620</v>
      </c>
      <c r="AO25" s="37">
        <f>AO5/Energy!AM5</f>
        <v>3.6748822319964605</v>
      </c>
      <c r="AP25" s="162"/>
      <c r="AQ25" s="5"/>
    </row>
    <row r="26" spans="1:45" x14ac:dyDescent="0.3">
      <c r="AC26" s="36" t="s">
        <v>15</v>
      </c>
      <c r="AD26" s="3">
        <v>80</v>
      </c>
      <c r="AE26" s="37">
        <f>AE6/Energy!AC6</f>
        <v>16.714875812528685</v>
      </c>
      <c r="AF26" s="3">
        <v>117</v>
      </c>
      <c r="AG26" s="37">
        <f>AG6/Energy!AE6</f>
        <v>15.817089167505568</v>
      </c>
      <c r="AM26" s="3" t="s">
        <v>216</v>
      </c>
      <c r="AN26" s="3">
        <v>1500</v>
      </c>
      <c r="AO26" s="37">
        <f>AO6/Energy!AM6</f>
        <v>3.6154863532523747</v>
      </c>
      <c r="AP26" s="162"/>
      <c r="AQ26" s="12"/>
      <c r="AR26" s="8"/>
    </row>
    <row r="27" spans="1:45" x14ac:dyDescent="0.3">
      <c r="R27" s="5"/>
      <c r="AC27" s="36"/>
      <c r="AD27" s="3"/>
      <c r="AE27" s="37"/>
      <c r="AF27" s="3"/>
      <c r="AG27" s="37"/>
      <c r="AM27" s="3"/>
      <c r="AN27" s="3" t="s">
        <v>212</v>
      </c>
      <c r="AO27" s="3" t="s">
        <v>211</v>
      </c>
      <c r="AP27" s="3"/>
    </row>
    <row r="28" spans="1:45" x14ac:dyDescent="0.3">
      <c r="I28" s="3" t="s">
        <v>16</v>
      </c>
      <c r="J28" s="3">
        <v>47</v>
      </c>
      <c r="K28" s="3">
        <v>27</v>
      </c>
      <c r="L28" s="3">
        <v>52</v>
      </c>
      <c r="M28" s="3">
        <v>25</v>
      </c>
      <c r="N28" s="152" t="s">
        <v>191</v>
      </c>
      <c r="O28" s="152">
        <v>131</v>
      </c>
      <c r="P28" s="162">
        <f>P8/Energy!N8</f>
        <v>15.288583318255835</v>
      </c>
      <c r="Q28" s="152">
        <v>119</v>
      </c>
      <c r="R28" s="162">
        <f>R8/Energy!P8</f>
        <v>14.583857178777974</v>
      </c>
      <c r="S28" s="3"/>
      <c r="T28" s="3"/>
      <c r="U28" s="3"/>
      <c r="V28" s="3"/>
      <c r="W28" s="3"/>
      <c r="X28" s="152" t="s">
        <v>191</v>
      </c>
      <c r="Y28" s="152">
        <v>132</v>
      </c>
      <c r="Z28" s="152"/>
      <c r="AA28" s="152">
        <v>202</v>
      </c>
      <c r="AB28" s="152"/>
      <c r="AC28" s="36" t="s">
        <v>16</v>
      </c>
      <c r="AD28" s="3">
        <v>135</v>
      </c>
      <c r="AE28" s="37">
        <f>AE8/Energy!AC8</f>
        <v>15.343136750465643</v>
      </c>
      <c r="AF28" s="3">
        <v>192</v>
      </c>
      <c r="AG28" s="37">
        <f>AG8/Energy!AE8</f>
        <v>16.522829534557793</v>
      </c>
      <c r="AH28" s="152" t="s">
        <v>207</v>
      </c>
      <c r="AI28" s="159">
        <v>164</v>
      </c>
      <c r="AJ28" s="167">
        <f>AJ8/Energy!AH8</f>
        <v>10.229674061572092</v>
      </c>
      <c r="AK28" s="159">
        <v>160</v>
      </c>
      <c r="AL28" s="167">
        <f>AL8/Energy!AJ8</f>
        <v>11.807507609135106</v>
      </c>
      <c r="AM28" s="152" t="s">
        <v>207</v>
      </c>
      <c r="AN28" s="152">
        <v>772</v>
      </c>
      <c r="AO28" s="162">
        <f>AO8/Energy!AM8</f>
        <v>3.7000493339911196</v>
      </c>
    </row>
    <row r="29" spans="1:45" x14ac:dyDescent="0.3">
      <c r="I29" s="152" t="s">
        <v>181</v>
      </c>
      <c r="J29" s="152">
        <v>221</v>
      </c>
      <c r="K29" s="152">
        <v>26</v>
      </c>
      <c r="L29" s="152">
        <v>259</v>
      </c>
      <c r="M29" s="152">
        <v>26</v>
      </c>
      <c r="N29" s="152"/>
      <c r="O29" s="152"/>
      <c r="P29" s="162"/>
      <c r="Q29" s="152"/>
      <c r="R29" s="162"/>
      <c r="S29" s="3"/>
      <c r="T29" s="3"/>
      <c r="U29" s="3"/>
      <c r="V29" s="3"/>
      <c r="W29" s="3"/>
      <c r="X29" s="152"/>
      <c r="Y29" s="152"/>
      <c r="Z29" s="152"/>
      <c r="AA29" s="152"/>
      <c r="AB29" s="152"/>
      <c r="AC29" s="36" t="s">
        <v>17</v>
      </c>
      <c r="AD29" s="3">
        <v>77</v>
      </c>
      <c r="AE29" s="37">
        <f>AE9/Energy!AC9</f>
        <v>14.105857088719524</v>
      </c>
      <c r="AF29" s="3">
        <v>137</v>
      </c>
      <c r="AG29" s="37">
        <f>AG9/Energy!AE9</f>
        <v>16.247725054730566</v>
      </c>
      <c r="AH29" s="152"/>
      <c r="AI29" s="159"/>
      <c r="AJ29" s="167"/>
      <c r="AK29" s="159"/>
      <c r="AL29" s="167"/>
      <c r="AM29" s="152"/>
      <c r="AN29" s="152"/>
      <c r="AO29" s="162"/>
    </row>
    <row r="30" spans="1:45" x14ac:dyDescent="0.3">
      <c r="I30" s="152"/>
      <c r="J30" s="152"/>
      <c r="K30" s="152"/>
      <c r="L30" s="152"/>
      <c r="M30" s="152"/>
      <c r="N30" s="152" t="s">
        <v>248</v>
      </c>
      <c r="O30" s="152">
        <v>350</v>
      </c>
      <c r="P30" s="162">
        <f>P10/Energy!N10</f>
        <v>19.862945674843576</v>
      </c>
      <c r="Q30" s="152">
        <v>394</v>
      </c>
      <c r="R30" s="162">
        <f>R10/Energy!P10</f>
        <v>18.336433696518736</v>
      </c>
      <c r="S30" s="3"/>
      <c r="T30" s="3"/>
      <c r="U30" s="3"/>
      <c r="V30" s="3"/>
      <c r="W30" s="3"/>
      <c r="X30" s="152" t="s">
        <v>192</v>
      </c>
      <c r="Y30" s="152">
        <v>183</v>
      </c>
      <c r="Z30" s="152"/>
      <c r="AA30" s="152">
        <v>247</v>
      </c>
      <c r="AB30" s="152"/>
      <c r="AC30" s="36" t="s">
        <v>18</v>
      </c>
      <c r="AD30" s="3">
        <v>85</v>
      </c>
      <c r="AE30" s="37">
        <f>AE10/Energy!AC10</f>
        <v>15.296811614418059</v>
      </c>
      <c r="AF30" s="3">
        <v>158</v>
      </c>
      <c r="AG30" s="37">
        <f>AG10/Energy!AE10</f>
        <v>16.183127010961442</v>
      </c>
      <c r="AH30" s="152"/>
      <c r="AI30" s="159"/>
      <c r="AJ30" s="167"/>
      <c r="AK30" s="159"/>
      <c r="AL30" s="167"/>
      <c r="AM30" s="152"/>
      <c r="AN30" s="152"/>
      <c r="AO30" s="162"/>
    </row>
    <row r="31" spans="1:45" x14ac:dyDescent="0.3">
      <c r="I31" s="152"/>
      <c r="J31" s="152"/>
      <c r="K31" s="152"/>
      <c r="L31" s="152"/>
      <c r="M31" s="152"/>
      <c r="N31" s="152"/>
      <c r="O31" s="152"/>
      <c r="P31" s="162"/>
      <c r="Q31" s="152"/>
      <c r="R31" s="162"/>
      <c r="S31" s="3"/>
      <c r="T31" s="3"/>
      <c r="U31" s="3"/>
      <c r="V31" s="3"/>
      <c r="W31" s="3"/>
      <c r="X31" s="152"/>
      <c r="Y31" s="152"/>
      <c r="Z31" s="152"/>
      <c r="AA31" s="152"/>
      <c r="AB31" s="152"/>
      <c r="AC31" s="36" t="s">
        <v>19</v>
      </c>
      <c r="AD31" s="3">
        <v>84</v>
      </c>
      <c r="AE31" s="37">
        <f>AE11/Energy!AC11</f>
        <v>15.88386174417627</v>
      </c>
      <c r="AF31" s="3">
        <v>160</v>
      </c>
      <c r="AG31" s="37">
        <f>AG11/Energy!AE11</f>
        <v>16.258021594200891</v>
      </c>
      <c r="AH31" s="152" t="s">
        <v>208</v>
      </c>
      <c r="AI31" s="159">
        <v>157</v>
      </c>
      <c r="AJ31" s="167">
        <f>AJ11/Energy!AH11</f>
        <v>10.318175754611344</v>
      </c>
      <c r="AK31" s="159">
        <v>181</v>
      </c>
      <c r="AL31" s="167">
        <f>AL11/Energy!AJ11</f>
        <v>12.776056299405944</v>
      </c>
      <c r="AM31" s="158" t="s">
        <v>208</v>
      </c>
      <c r="AN31" s="152">
        <v>692</v>
      </c>
      <c r="AO31" s="162">
        <f>AO11/Energy!AM11</f>
        <v>4.0690187998969867</v>
      </c>
    </row>
    <row r="32" spans="1:45" x14ac:dyDescent="0.3">
      <c r="I32" s="152"/>
      <c r="J32" s="152"/>
      <c r="K32" s="152"/>
      <c r="L32" s="152"/>
      <c r="M32" s="152"/>
      <c r="N32" s="152"/>
      <c r="O32" s="152"/>
      <c r="P32" s="162"/>
      <c r="Q32" s="152"/>
      <c r="R32" s="162"/>
      <c r="S32" s="3"/>
      <c r="T32" s="3"/>
      <c r="U32" s="3"/>
      <c r="V32" s="3"/>
      <c r="W32" s="3"/>
      <c r="X32" s="152"/>
      <c r="Y32" s="152"/>
      <c r="Z32" s="152"/>
      <c r="AA32" s="152"/>
      <c r="AB32" s="152"/>
      <c r="AC32" s="36" t="s">
        <v>20</v>
      </c>
      <c r="AD32" s="3">
        <v>69</v>
      </c>
      <c r="AE32" s="37">
        <f>AE12/Energy!AC12</f>
        <v>14.906704000367217</v>
      </c>
      <c r="AF32" s="3">
        <v>167</v>
      </c>
      <c r="AG32" s="37">
        <f>AG12/Energy!AE12</f>
        <v>16.716848576088317</v>
      </c>
      <c r="AH32" s="152"/>
      <c r="AI32" s="159"/>
      <c r="AJ32" s="167"/>
      <c r="AK32" s="159"/>
      <c r="AL32" s="167"/>
      <c r="AM32" s="158"/>
      <c r="AN32" s="152"/>
      <c r="AO32" s="162"/>
    </row>
    <row r="33" spans="1:45" x14ac:dyDescent="0.3">
      <c r="I33" s="152" t="s">
        <v>182</v>
      </c>
      <c r="J33" s="152">
        <v>308</v>
      </c>
      <c r="K33" s="152">
        <v>26</v>
      </c>
      <c r="L33" s="152">
        <v>317</v>
      </c>
      <c r="M33" s="152">
        <v>26</v>
      </c>
      <c r="N33" s="152"/>
      <c r="O33" s="152"/>
      <c r="P33" s="162"/>
      <c r="Q33" s="152"/>
      <c r="R33" s="162"/>
      <c r="S33" s="3"/>
      <c r="T33" s="3"/>
      <c r="U33" s="3"/>
      <c r="V33" s="3"/>
      <c r="W33" s="3"/>
      <c r="X33" s="152" t="s">
        <v>182</v>
      </c>
      <c r="Y33" s="152">
        <v>308</v>
      </c>
      <c r="Z33" s="152"/>
      <c r="AA33" s="152">
        <v>358</v>
      </c>
      <c r="AB33" s="152"/>
      <c r="AC33" s="36" t="s">
        <v>21</v>
      </c>
      <c r="AD33" s="3">
        <v>67</v>
      </c>
      <c r="AE33" s="37">
        <f>AE13/Energy!AC13</f>
        <v>14.509186837598929</v>
      </c>
      <c r="AF33" s="3">
        <v>168</v>
      </c>
      <c r="AG33" s="37">
        <f>AG13/Energy!AE13</f>
        <v>14.997261509713585</v>
      </c>
      <c r="AH33" s="152"/>
      <c r="AI33" s="159"/>
      <c r="AJ33" s="167"/>
      <c r="AK33" s="159"/>
      <c r="AL33" s="167"/>
      <c r="AM33" s="158"/>
      <c r="AN33" s="152"/>
      <c r="AO33" s="162"/>
    </row>
    <row r="34" spans="1:45" x14ac:dyDescent="0.3">
      <c r="I34" s="152"/>
      <c r="J34" s="152"/>
      <c r="K34" s="152"/>
      <c r="L34" s="152"/>
      <c r="M34" s="152"/>
      <c r="N34" s="152"/>
      <c r="O34" s="152"/>
      <c r="P34" s="162"/>
      <c r="Q34" s="152"/>
      <c r="R34" s="162"/>
      <c r="S34" s="3"/>
      <c r="T34" s="3"/>
      <c r="U34" s="3"/>
      <c r="V34" s="3"/>
      <c r="W34" s="3"/>
      <c r="X34" s="152"/>
      <c r="Y34" s="152"/>
      <c r="Z34" s="152"/>
      <c r="AA34" s="152"/>
      <c r="AB34" s="152"/>
      <c r="AC34" s="36" t="s">
        <v>22</v>
      </c>
      <c r="AD34" s="3">
        <v>73</v>
      </c>
      <c r="AE34" s="37">
        <f>AE14/Energy!AC14</f>
        <v>15.176628443211671</v>
      </c>
      <c r="AF34" s="3">
        <v>136</v>
      </c>
      <c r="AG34" s="37">
        <f>AG14/Energy!AE14</f>
        <v>15.353496742956347</v>
      </c>
      <c r="AH34" s="158" t="s">
        <v>209</v>
      </c>
      <c r="AI34" s="159">
        <v>149</v>
      </c>
      <c r="AJ34" s="167">
        <f>AJ14/Energy!AH14</f>
        <v>10.74313388285324</v>
      </c>
      <c r="AK34" s="159">
        <v>200</v>
      </c>
      <c r="AL34" s="167">
        <f>AL14/Energy!AJ14</f>
        <v>13.221055256247116</v>
      </c>
      <c r="AM34" s="152" t="s">
        <v>209</v>
      </c>
      <c r="AN34" s="152">
        <v>749</v>
      </c>
      <c r="AO34" s="162">
        <f>AO14/Energy!AM14</f>
        <v>4.0769334958688885</v>
      </c>
    </row>
    <row r="35" spans="1:45" x14ac:dyDescent="0.3">
      <c r="I35" s="152"/>
      <c r="J35" s="152"/>
      <c r="K35" s="152"/>
      <c r="L35" s="152"/>
      <c r="M35" s="152"/>
      <c r="N35" s="152"/>
      <c r="O35" s="152"/>
      <c r="P35" s="162"/>
      <c r="Q35" s="152"/>
      <c r="R35" s="162"/>
      <c r="S35" s="3"/>
      <c r="T35" s="3"/>
      <c r="U35" s="3"/>
      <c r="V35" s="3"/>
      <c r="W35" s="3"/>
      <c r="X35" s="152"/>
      <c r="Y35" s="152"/>
      <c r="Z35" s="152"/>
      <c r="AA35" s="152"/>
      <c r="AB35" s="152"/>
      <c r="AC35" s="36" t="s">
        <v>23</v>
      </c>
      <c r="AD35" s="3">
        <v>75</v>
      </c>
      <c r="AE35" s="37">
        <f>AE15/Energy!AC15</f>
        <v>14.619526814648763</v>
      </c>
      <c r="AF35" s="3">
        <v>160</v>
      </c>
      <c r="AG35" s="37">
        <f>AG15/Energy!AE15</f>
        <v>15.899764390144956</v>
      </c>
      <c r="AH35" s="158"/>
      <c r="AI35" s="159"/>
      <c r="AJ35" s="167"/>
      <c r="AK35" s="159"/>
      <c r="AL35" s="167"/>
      <c r="AM35" s="152"/>
      <c r="AN35" s="152"/>
      <c r="AO35" s="162"/>
    </row>
    <row r="36" spans="1:45" x14ac:dyDescent="0.3">
      <c r="I36" s="152"/>
      <c r="J36" s="152"/>
      <c r="K36" s="152"/>
      <c r="L36" s="152"/>
      <c r="M36" s="152"/>
      <c r="N36" s="152" t="s">
        <v>249</v>
      </c>
      <c r="O36" s="152">
        <v>151</v>
      </c>
      <c r="P36" s="162">
        <f>P16/Energy!N16</f>
        <v>23.413290485481468</v>
      </c>
      <c r="Q36" s="152">
        <v>167</v>
      </c>
      <c r="R36" s="162">
        <f>R16/Energy!P16</f>
        <v>24.911032028469752</v>
      </c>
      <c r="S36" s="3"/>
      <c r="T36" s="3"/>
      <c r="U36" s="3"/>
      <c r="V36" s="3"/>
      <c r="W36" s="3"/>
      <c r="X36" s="152"/>
      <c r="Y36" s="152"/>
      <c r="Z36" s="152"/>
      <c r="AA36" s="152"/>
      <c r="AB36" s="152"/>
      <c r="AC36" s="36" t="s">
        <v>24</v>
      </c>
      <c r="AD36" s="3">
        <v>85</v>
      </c>
      <c r="AE36" s="37">
        <f>AE16/Energy!AC16</f>
        <v>14.942684747603122</v>
      </c>
      <c r="AF36" s="3">
        <v>187</v>
      </c>
      <c r="AG36" s="37">
        <f>AG16/Energy!AE16</f>
        <v>16.536585365853657</v>
      </c>
      <c r="AH36" s="158"/>
      <c r="AI36" s="159"/>
      <c r="AJ36" s="167"/>
      <c r="AK36" s="159"/>
      <c r="AL36" s="167"/>
      <c r="AM36" s="152"/>
      <c r="AN36" s="152"/>
      <c r="AO36" s="162"/>
    </row>
    <row r="37" spans="1:45" x14ac:dyDescent="0.3">
      <c r="I37" s="152" t="s">
        <v>183</v>
      </c>
      <c r="J37" s="152">
        <v>204</v>
      </c>
      <c r="K37" s="152">
        <v>26</v>
      </c>
      <c r="L37" s="152">
        <v>247</v>
      </c>
      <c r="M37" s="152">
        <v>27</v>
      </c>
      <c r="N37" s="152"/>
      <c r="O37" s="152"/>
      <c r="P37" s="162"/>
      <c r="Q37" s="152"/>
      <c r="R37" s="162"/>
      <c r="S37" s="3"/>
      <c r="T37" s="3"/>
      <c r="U37" s="3"/>
      <c r="V37" s="3"/>
      <c r="W37" s="3"/>
      <c r="X37" s="152" t="s">
        <v>193</v>
      </c>
      <c r="Y37" s="152">
        <v>169</v>
      </c>
      <c r="Z37" s="152"/>
      <c r="AA37" s="152">
        <v>198</v>
      </c>
      <c r="AB37" s="152"/>
      <c r="AC37" s="36" t="s">
        <v>25</v>
      </c>
      <c r="AD37" s="3">
        <v>83</v>
      </c>
      <c r="AE37" s="37">
        <f>AE17/Energy!AC17</f>
        <v>17.171017171017173</v>
      </c>
      <c r="AF37" s="3">
        <v>194</v>
      </c>
      <c r="AG37" s="37">
        <f>AG17/Energy!AE17</f>
        <v>16.253697636693278</v>
      </c>
      <c r="AM37" s="152" t="s">
        <v>210</v>
      </c>
      <c r="AN37" s="152">
        <v>300</v>
      </c>
      <c r="AO37" s="162">
        <f>AO17/Energy!AM17</f>
        <v>3.9862645565840547</v>
      </c>
    </row>
    <row r="38" spans="1:45" x14ac:dyDescent="0.3">
      <c r="I38" s="152"/>
      <c r="J38" s="152"/>
      <c r="K38" s="152"/>
      <c r="L38" s="152"/>
      <c r="M38" s="152"/>
      <c r="N38" s="152"/>
      <c r="O38" s="152"/>
      <c r="P38" s="162"/>
      <c r="Q38" s="152"/>
      <c r="R38" s="162"/>
      <c r="S38" s="3"/>
      <c r="T38" s="3"/>
      <c r="U38" s="3"/>
      <c r="V38" s="3"/>
      <c r="W38" s="3"/>
      <c r="X38" s="152"/>
      <c r="Y38" s="152"/>
      <c r="Z38" s="152"/>
      <c r="AA38" s="152"/>
      <c r="AB38" s="152"/>
      <c r="AC38" s="36" t="s">
        <v>26</v>
      </c>
      <c r="AD38" s="3">
        <v>74</v>
      </c>
      <c r="AE38" s="37">
        <f>AE18/Energy!AC18</f>
        <v>16.490050474353215</v>
      </c>
      <c r="AF38" s="3">
        <v>147</v>
      </c>
      <c r="AG38" s="37">
        <f>AG18/Energy!AE18</f>
        <v>15.38295071324232</v>
      </c>
      <c r="AM38" s="152"/>
      <c r="AN38" s="152"/>
      <c r="AO38" s="162"/>
    </row>
    <row r="39" spans="1:45" x14ac:dyDescent="0.3">
      <c r="A39" s="53" t="s">
        <v>34</v>
      </c>
      <c r="B39" s="53"/>
      <c r="C39" s="16"/>
      <c r="D39" s="16"/>
      <c r="E39" s="16"/>
      <c r="F39" s="16"/>
      <c r="G39" s="16"/>
      <c r="H39" s="16"/>
      <c r="I39" s="56"/>
      <c r="J39" s="56"/>
      <c r="K39" s="56"/>
      <c r="L39" s="56"/>
      <c r="M39" s="56"/>
      <c r="N39" s="56"/>
      <c r="O39" s="59">
        <v>632</v>
      </c>
      <c r="P39" s="57">
        <f>P19/Energy!N19</f>
        <v>19.599959794954266</v>
      </c>
      <c r="Q39" s="59">
        <v>680</v>
      </c>
      <c r="R39" s="57">
        <f>R19/Energy!P19</f>
        <v>19.165879335942773</v>
      </c>
      <c r="S39" s="56"/>
      <c r="T39" s="56"/>
      <c r="U39" s="56"/>
      <c r="V39" s="56"/>
      <c r="W39" s="56"/>
      <c r="X39" s="56"/>
      <c r="Y39" s="56">
        <v>792</v>
      </c>
      <c r="Z39" s="56"/>
      <c r="AA39" s="56">
        <v>1005</v>
      </c>
      <c r="AB39" s="56"/>
      <c r="AC39" s="56"/>
      <c r="AD39" s="56">
        <f>SUM(AD28:AD38)</f>
        <v>907</v>
      </c>
      <c r="AE39" s="57">
        <f>(AD28*AE28+AD29*AE29+AD30*AE30+AD31*AE31+AD32*AE32+AD33*AE33+AD34*AE34+AD35*AE35+AD36*AE36+AD37*AE37+AD38*AE38)/SUM(AD28:AD38)</f>
        <v>15.339107691643891</v>
      </c>
      <c r="AF39" s="56">
        <f>SUM(AF28:AF38)</f>
        <v>1806</v>
      </c>
      <c r="AG39" s="57">
        <f>(AF28*AG28+AF29*AG29+AF30*AG30+AF31*AG31+AF32*AG32+AF33*AG33+AF34*AG34+AF35*AG35+AF36*AG36+AF37*AG37+AF38*AG38)/SUM(AF28:AF38)</f>
        <v>16.061286373765711</v>
      </c>
      <c r="AH39" s="16"/>
      <c r="AI39" s="16"/>
      <c r="AJ39" s="28"/>
      <c r="AK39" s="16"/>
      <c r="AL39" s="16"/>
      <c r="AM39" s="56"/>
      <c r="AN39" s="56">
        <v>1044</v>
      </c>
      <c r="AO39" s="57">
        <f>AO19/Energy!AM19</f>
        <v>3.6119598428633788</v>
      </c>
      <c r="AP39" s="16">
        <v>1469</v>
      </c>
      <c r="AQ39" s="28">
        <f>AQ19/Energy!AO19</f>
        <v>4.252064851636586</v>
      </c>
      <c r="AR39" t="s">
        <v>213</v>
      </c>
      <c r="AS39" s="5"/>
    </row>
    <row r="40" spans="1:45" s="12" customFormat="1" x14ac:dyDescent="0.3">
      <c r="M40" s="8"/>
      <c r="P40" s="8"/>
      <c r="Q40" s="8"/>
      <c r="R40" s="8"/>
      <c r="Z40" s="43"/>
      <c r="AB40" s="43"/>
      <c r="AJ40" s="8"/>
      <c r="AL40" s="8"/>
      <c r="AS40" s="8"/>
    </row>
    <row r="41" spans="1:45" x14ac:dyDescent="0.3">
      <c r="AR41" s="12"/>
      <c r="AS41" s="8"/>
    </row>
    <row r="42" spans="1:45" x14ac:dyDescent="0.3">
      <c r="A42" s="68" t="s">
        <v>165</v>
      </c>
      <c r="B42" s="3"/>
      <c r="C42" s="3"/>
      <c r="D42" s="152" t="s">
        <v>1</v>
      </c>
      <c r="E42" s="152"/>
      <c r="F42" s="152"/>
      <c r="G42" s="152"/>
      <c r="H42" s="152"/>
      <c r="I42" s="152" t="s">
        <v>2</v>
      </c>
      <c r="J42" s="152"/>
      <c r="K42" s="152"/>
      <c r="L42" s="152"/>
      <c r="M42" s="152"/>
      <c r="N42" s="152" t="s">
        <v>3</v>
      </c>
      <c r="O42" s="152"/>
      <c r="P42" s="152"/>
      <c r="Q42" s="152"/>
      <c r="R42" s="152"/>
      <c r="S42" s="152" t="s">
        <v>4</v>
      </c>
      <c r="T42" s="152"/>
      <c r="U42" s="152"/>
      <c r="V42" s="152"/>
      <c r="W42" s="152"/>
      <c r="X42" s="152" t="s">
        <v>5</v>
      </c>
      <c r="Y42" s="152"/>
      <c r="Z42" s="152"/>
      <c r="AA42" s="152"/>
      <c r="AB42" s="152"/>
      <c r="AC42" s="152" t="s">
        <v>6</v>
      </c>
      <c r="AD42" s="152"/>
      <c r="AE42" s="152"/>
      <c r="AF42" s="152"/>
      <c r="AG42" s="152"/>
      <c r="AH42" s="152" t="s">
        <v>7</v>
      </c>
      <c r="AI42" s="152"/>
      <c r="AJ42" s="152"/>
      <c r="AK42" s="152"/>
      <c r="AL42" s="152"/>
      <c r="AM42" s="152" t="s">
        <v>8</v>
      </c>
      <c r="AN42" s="152"/>
      <c r="AO42" s="152"/>
      <c r="AP42" s="152"/>
      <c r="AQ42" s="152"/>
    </row>
    <row r="43" spans="1:45" x14ac:dyDescent="0.3">
      <c r="A43" s="3"/>
      <c r="B43" s="3"/>
      <c r="C43" s="3"/>
      <c r="D43" s="3" t="s">
        <v>37</v>
      </c>
      <c r="E43" s="3" t="s">
        <v>11</v>
      </c>
      <c r="F43" s="3" t="s">
        <v>27</v>
      </c>
      <c r="G43" s="3" t="s">
        <v>11</v>
      </c>
      <c r="H43" s="3" t="s">
        <v>28</v>
      </c>
      <c r="I43" s="3" t="s">
        <v>37</v>
      </c>
      <c r="J43" s="3" t="s">
        <v>11</v>
      </c>
      <c r="K43" s="3" t="s">
        <v>27</v>
      </c>
      <c r="L43" s="3" t="s">
        <v>11</v>
      </c>
      <c r="M43" s="3" t="s">
        <v>28</v>
      </c>
      <c r="N43" s="3" t="s">
        <v>37</v>
      </c>
      <c r="O43" s="3" t="s">
        <v>11</v>
      </c>
      <c r="P43" s="3" t="s">
        <v>27</v>
      </c>
      <c r="Q43" s="3" t="s">
        <v>11</v>
      </c>
      <c r="R43" s="3" t="s">
        <v>28</v>
      </c>
      <c r="S43" s="3" t="s">
        <v>37</v>
      </c>
      <c r="T43" s="3" t="s">
        <v>11</v>
      </c>
      <c r="U43" s="3" t="s">
        <v>27</v>
      </c>
      <c r="V43" s="3" t="s">
        <v>11</v>
      </c>
      <c r="W43" s="3" t="s">
        <v>28</v>
      </c>
      <c r="X43" s="3" t="s">
        <v>37</v>
      </c>
      <c r="Y43" s="3" t="s">
        <v>11</v>
      </c>
      <c r="Z43" s="3" t="s">
        <v>27</v>
      </c>
      <c r="AA43" s="3" t="s">
        <v>11</v>
      </c>
      <c r="AB43" s="3" t="s">
        <v>28</v>
      </c>
      <c r="AC43" s="3" t="s">
        <v>37</v>
      </c>
      <c r="AD43" s="3" t="s">
        <v>11</v>
      </c>
      <c r="AE43" s="3" t="s">
        <v>27</v>
      </c>
      <c r="AF43" s="3" t="s">
        <v>11</v>
      </c>
      <c r="AG43" s="3" t="s">
        <v>28</v>
      </c>
      <c r="AH43" s="3" t="s">
        <v>37</v>
      </c>
      <c r="AI43" s="3" t="s">
        <v>11</v>
      </c>
      <c r="AJ43" s="3" t="s">
        <v>27</v>
      </c>
      <c r="AK43" s="3" t="s">
        <v>11</v>
      </c>
      <c r="AL43" s="3" t="s">
        <v>28</v>
      </c>
      <c r="AM43" s="55" t="s">
        <v>37</v>
      </c>
      <c r="AN43" s="55" t="s">
        <v>11</v>
      </c>
      <c r="AO43" s="55" t="s">
        <v>27</v>
      </c>
      <c r="AP43" s="55" t="s">
        <v>11</v>
      </c>
      <c r="AQ43" s="3" t="s">
        <v>28</v>
      </c>
    </row>
    <row r="44" spans="1:45" x14ac:dyDescent="0.3">
      <c r="AC44" s="36" t="s">
        <v>12</v>
      </c>
      <c r="AD44" s="3">
        <v>277</v>
      </c>
      <c r="AE44" s="37">
        <f>AE3/Energy!AC23*1000</f>
        <v>74.66852756454989</v>
      </c>
      <c r="AF44" s="3">
        <v>302</v>
      </c>
      <c r="AG44" s="37">
        <f>AG3/Energy!AE23*1000</f>
        <v>76.471462544589784</v>
      </c>
      <c r="AM44" s="3"/>
      <c r="AN44" s="3" t="s">
        <v>212</v>
      </c>
      <c r="AO44" s="3" t="s">
        <v>211</v>
      </c>
      <c r="AP44" s="3" t="s">
        <v>217</v>
      </c>
    </row>
    <row r="45" spans="1:45" x14ac:dyDescent="0.3">
      <c r="AC45" s="36" t="s">
        <v>13</v>
      </c>
      <c r="AD45" s="3">
        <v>168</v>
      </c>
      <c r="AE45" s="37">
        <f>AE4/Energy!AC24*1000</f>
        <v>80.751789324154515</v>
      </c>
      <c r="AF45" s="3">
        <v>179</v>
      </c>
      <c r="AG45" s="37">
        <f>AG4/Energy!AE24*1000</f>
        <v>71.689922480620154</v>
      </c>
      <c r="AM45" s="39" t="s">
        <v>214</v>
      </c>
      <c r="AN45" s="3">
        <v>1503</v>
      </c>
      <c r="AO45" s="37">
        <f>AO4/Energy!AM24*1000</f>
        <v>14.87047898338221</v>
      </c>
      <c r="AP45" s="162">
        <f>AP4/Energy!AN24*1000</f>
        <v>15.142527599275004</v>
      </c>
      <c r="AQ45" s="5"/>
      <c r="AR45" s="5"/>
    </row>
    <row r="46" spans="1:45" x14ac:dyDescent="0.3">
      <c r="AC46" s="36" t="s">
        <v>14</v>
      </c>
      <c r="AD46" s="3">
        <v>93</v>
      </c>
      <c r="AE46" s="37">
        <f>AE5/Energy!AC25*1000</f>
        <v>72.349606141187081</v>
      </c>
      <c r="AF46" s="3">
        <v>89</v>
      </c>
      <c r="AG46" s="37">
        <f>AG5/Energy!AE25*1000</f>
        <v>72.298183180370842</v>
      </c>
      <c r="AM46" s="40" t="s">
        <v>215</v>
      </c>
      <c r="AN46" s="3">
        <v>1620</v>
      </c>
      <c r="AO46" s="37">
        <f>AO5/Energy!AM25*1000</f>
        <v>15.375401535362332</v>
      </c>
      <c r="AP46" s="162"/>
      <c r="AQ46" s="5"/>
      <c r="AR46" s="5"/>
    </row>
    <row r="47" spans="1:45" x14ac:dyDescent="0.3">
      <c r="AC47" s="36" t="s">
        <v>15</v>
      </c>
      <c r="AD47" s="3">
        <v>80</v>
      </c>
      <c r="AE47" s="37">
        <f>AE6/Energy!AC26*1000</f>
        <v>69.851465274989962</v>
      </c>
      <c r="AF47" s="3">
        <v>117</v>
      </c>
      <c r="AG47" s="37">
        <f>AG6/Energy!AE26*1000</f>
        <v>66.118337158888039</v>
      </c>
      <c r="AM47" s="3" t="s">
        <v>216</v>
      </c>
      <c r="AN47" s="3">
        <v>1500</v>
      </c>
      <c r="AO47" s="37">
        <f>AO6/Energy!AM26*1000</f>
        <v>15.127276385954323</v>
      </c>
      <c r="AP47" s="162"/>
      <c r="AQ47" s="8"/>
      <c r="AR47" s="8"/>
    </row>
    <row r="48" spans="1:45" x14ac:dyDescent="0.3">
      <c r="R48" s="5"/>
      <c r="AC48" s="36"/>
      <c r="AD48" s="3"/>
      <c r="AE48" s="37"/>
      <c r="AF48" s="3"/>
      <c r="AG48" s="37"/>
      <c r="AM48" s="3"/>
      <c r="AN48" s="3" t="s">
        <v>212</v>
      </c>
      <c r="AO48" s="3" t="s">
        <v>211</v>
      </c>
    </row>
    <row r="49" spans="1:45" x14ac:dyDescent="0.3">
      <c r="I49" s="3" t="s">
        <v>16</v>
      </c>
      <c r="J49" s="3">
        <v>47</v>
      </c>
      <c r="K49" s="50">
        <f>K8/Energy!I28*1000</f>
        <v>107.952362658471</v>
      </c>
      <c r="L49" s="3">
        <v>52</v>
      </c>
      <c r="M49" s="50">
        <f>M8/Energy!K28*1000</f>
        <v>99.580083983203366</v>
      </c>
      <c r="N49" s="152" t="s">
        <v>191</v>
      </c>
      <c r="O49" s="152">
        <v>131</v>
      </c>
      <c r="P49" s="162">
        <f>P8/Energy!N28*1000</f>
        <v>64.13662239089183</v>
      </c>
      <c r="Q49" s="152">
        <v>119</v>
      </c>
      <c r="R49" s="162">
        <f>R8/Energy!P28*1000</f>
        <v>61.213720316622691</v>
      </c>
      <c r="X49" s="152" t="s">
        <v>191</v>
      </c>
      <c r="Y49" s="152">
        <v>132</v>
      </c>
      <c r="Z49" s="162">
        <f>Z8/Energy!X28*1000</f>
        <v>0</v>
      </c>
      <c r="AA49" s="152">
        <v>202</v>
      </c>
      <c r="AB49" s="182">
        <f>AB8/Energy!Z28*1000</f>
        <v>0</v>
      </c>
      <c r="AC49" s="36" t="s">
        <v>16</v>
      </c>
      <c r="AD49" s="3">
        <v>135</v>
      </c>
      <c r="AE49" s="37">
        <f>AE8/Energy!AC28*1000</f>
        <v>64.101461736887359</v>
      </c>
      <c r="AF49" s="3">
        <v>192</v>
      </c>
      <c r="AG49" s="37">
        <f>AG8/Energy!AE28*1000</f>
        <v>68.931560807484004</v>
      </c>
      <c r="AH49" s="152" t="s">
        <v>207</v>
      </c>
      <c r="AI49" s="159">
        <v>164</v>
      </c>
      <c r="AJ49" s="167">
        <f>AJ8/Energy!AH28*1000</f>
        <v>42.800956273617643</v>
      </c>
      <c r="AK49" s="159">
        <v>160</v>
      </c>
      <c r="AL49" s="167">
        <f>AL8/Energy!AJ28*1000</f>
        <v>49.402611836621283</v>
      </c>
      <c r="AM49" s="154" t="s">
        <v>207</v>
      </c>
      <c r="AN49" s="154">
        <v>772</v>
      </c>
      <c r="AO49" s="216">
        <f>AO8/Energy!AM28*1000</f>
        <v>15.495867768595042</v>
      </c>
    </row>
    <row r="50" spans="1:45" x14ac:dyDescent="0.3">
      <c r="I50" s="152" t="s">
        <v>181</v>
      </c>
      <c r="J50" s="152">
        <v>221</v>
      </c>
      <c r="K50" s="163">
        <f>K9/Energy!I29*1000</f>
        <v>103.36239103362391</v>
      </c>
      <c r="L50" s="152">
        <v>259</v>
      </c>
      <c r="M50" s="163">
        <f>M9/Energy!K29*1000</f>
        <v>104.55037919826653</v>
      </c>
      <c r="N50" s="152"/>
      <c r="O50" s="152"/>
      <c r="P50" s="162"/>
      <c r="Q50" s="152"/>
      <c r="R50" s="162"/>
      <c r="X50" s="152"/>
      <c r="Y50" s="152"/>
      <c r="Z50" s="162"/>
      <c r="AA50" s="152"/>
      <c r="AB50" s="182"/>
      <c r="AC50" s="36" t="s">
        <v>17</v>
      </c>
      <c r="AD50" s="3">
        <v>77</v>
      </c>
      <c r="AE50" s="37">
        <f>AE9/Energy!AC29*1000</f>
        <v>58.84677879759343</v>
      </c>
      <c r="AF50" s="3">
        <v>137</v>
      </c>
      <c r="AG50" s="37">
        <f>AG9/Energy!AE29*1000</f>
        <v>67.770504428186371</v>
      </c>
      <c r="AH50" s="152"/>
      <c r="AI50" s="159"/>
      <c r="AJ50" s="167"/>
      <c r="AK50" s="159"/>
      <c r="AL50" s="167"/>
      <c r="AM50" s="152"/>
      <c r="AN50" s="152"/>
      <c r="AO50" s="162"/>
    </row>
    <row r="51" spans="1:45" x14ac:dyDescent="0.3">
      <c r="I51" s="152"/>
      <c r="J51" s="152"/>
      <c r="K51" s="163"/>
      <c r="L51" s="152"/>
      <c r="M51" s="163"/>
      <c r="N51" s="152" t="s">
        <v>248</v>
      </c>
      <c r="O51" s="152">
        <v>350</v>
      </c>
      <c r="P51" s="162">
        <f>P10/Energy!N30*1000</f>
        <v>83.263946711074112</v>
      </c>
      <c r="Q51" s="152">
        <v>394</v>
      </c>
      <c r="R51" s="162">
        <f>R10/Energy!P30*1000</f>
        <v>76.880222841225631</v>
      </c>
      <c r="X51" s="152" t="s">
        <v>192</v>
      </c>
      <c r="Y51" s="152">
        <v>183</v>
      </c>
      <c r="Z51" s="162">
        <f>Z10/Energy!X30*1000</f>
        <v>0</v>
      </c>
      <c r="AA51" s="152">
        <v>247</v>
      </c>
      <c r="AB51" s="182">
        <f>AB10/Energy!Z30*1000</f>
        <v>0</v>
      </c>
      <c r="AC51" s="36" t="s">
        <v>18</v>
      </c>
      <c r="AD51" s="3">
        <v>85</v>
      </c>
      <c r="AE51" s="37">
        <f>AE10/Energy!AC30*1000</f>
        <v>63.936258077053871</v>
      </c>
      <c r="AF51" s="3">
        <v>158</v>
      </c>
      <c r="AG51" s="37">
        <f>AG10/Energy!AE30*1000</f>
        <v>67.366628830874006</v>
      </c>
      <c r="AH51" s="152"/>
      <c r="AI51" s="159"/>
      <c r="AJ51" s="167"/>
      <c r="AK51" s="159"/>
      <c r="AL51" s="167"/>
      <c r="AM51" s="152"/>
      <c r="AN51" s="152"/>
      <c r="AO51" s="162"/>
    </row>
    <row r="52" spans="1:45" x14ac:dyDescent="0.3">
      <c r="I52" s="152"/>
      <c r="J52" s="152"/>
      <c r="K52" s="163"/>
      <c r="L52" s="152"/>
      <c r="M52" s="163"/>
      <c r="N52" s="152"/>
      <c r="O52" s="152"/>
      <c r="P52" s="162"/>
      <c r="Q52" s="152"/>
      <c r="R52" s="162"/>
      <c r="X52" s="152"/>
      <c r="Y52" s="152"/>
      <c r="Z52" s="162"/>
      <c r="AA52" s="152"/>
      <c r="AB52" s="182"/>
      <c r="AC52" s="36" t="s">
        <v>19</v>
      </c>
      <c r="AD52" s="3">
        <v>84</v>
      </c>
      <c r="AE52" s="37">
        <f>AE11/Energy!AC31*1000</f>
        <v>66.295191295191287</v>
      </c>
      <c r="AF52" s="3">
        <v>160</v>
      </c>
      <c r="AG52" s="37">
        <f>AG11/Energy!AE31*1000</f>
        <v>67.791712419811589</v>
      </c>
      <c r="AH52" s="152" t="s">
        <v>208</v>
      </c>
      <c r="AI52" s="159">
        <v>157</v>
      </c>
      <c r="AJ52" s="167">
        <f>AJ11/Energy!AH31*1000</f>
        <v>43.171247357293865</v>
      </c>
      <c r="AK52" s="159">
        <v>181</v>
      </c>
      <c r="AL52" s="167">
        <f>AL11/Energy!AJ31*1000</f>
        <v>53.455019556714483</v>
      </c>
      <c r="AM52" s="158" t="s">
        <v>208</v>
      </c>
      <c r="AN52" s="152">
        <v>692</v>
      </c>
      <c r="AO52" s="162">
        <f>AO11/Energy!AM31*1000</f>
        <v>17.035040431266847</v>
      </c>
    </row>
    <row r="53" spans="1:45" x14ac:dyDescent="0.3">
      <c r="I53" s="152"/>
      <c r="J53" s="152"/>
      <c r="K53" s="163"/>
      <c r="L53" s="152"/>
      <c r="M53" s="163"/>
      <c r="N53" s="152"/>
      <c r="O53" s="152"/>
      <c r="P53" s="162"/>
      <c r="Q53" s="152"/>
      <c r="R53" s="162"/>
      <c r="X53" s="152"/>
      <c r="Y53" s="152"/>
      <c r="Z53" s="162"/>
      <c r="AA53" s="152"/>
      <c r="AB53" s="182"/>
      <c r="AC53" s="36" t="s">
        <v>20</v>
      </c>
      <c r="AD53" s="3">
        <v>69</v>
      </c>
      <c r="AE53" s="37">
        <f>AE12/Energy!AC32*1000</f>
        <v>62.290208113551358</v>
      </c>
      <c r="AF53" s="3">
        <v>167</v>
      </c>
      <c r="AG53" s="37">
        <f>AG12/Energy!AE32*1000</f>
        <v>69.73701426141568</v>
      </c>
      <c r="AH53" s="152"/>
      <c r="AI53" s="159"/>
      <c r="AJ53" s="167"/>
      <c r="AK53" s="159"/>
      <c r="AL53" s="167"/>
      <c r="AM53" s="158"/>
      <c r="AN53" s="152"/>
      <c r="AO53" s="162"/>
    </row>
    <row r="54" spans="1:45" x14ac:dyDescent="0.3">
      <c r="I54" s="152" t="s">
        <v>182</v>
      </c>
      <c r="J54" s="152">
        <v>308</v>
      </c>
      <c r="K54" s="163">
        <f>K13/Energy!I33*1000</f>
        <v>104.31985294117648</v>
      </c>
      <c r="L54" s="152">
        <v>317</v>
      </c>
      <c r="M54" s="163">
        <f>M13/Energy!K33*1000</f>
        <v>106.62177328843995</v>
      </c>
      <c r="N54" s="152"/>
      <c r="O54" s="152"/>
      <c r="P54" s="162"/>
      <c r="Q54" s="152"/>
      <c r="R54" s="162"/>
      <c r="X54" s="152" t="s">
        <v>182</v>
      </c>
      <c r="Y54" s="152">
        <v>308</v>
      </c>
      <c r="Z54" s="162">
        <f>Z13/Energy!X33*1000</f>
        <v>0</v>
      </c>
      <c r="AA54" s="152">
        <v>358</v>
      </c>
      <c r="AB54" s="182">
        <f>AB13/Energy!Z33*1000</f>
        <v>0</v>
      </c>
      <c r="AC54" s="36" t="s">
        <v>21</v>
      </c>
      <c r="AD54" s="3">
        <v>67</v>
      </c>
      <c r="AE54" s="37">
        <f>AE13/Energy!AC33*1000</f>
        <v>60.647095806935255</v>
      </c>
      <c r="AF54" s="3">
        <v>168</v>
      </c>
      <c r="AG54" s="37">
        <f>AG13/Energy!AE33*1000</f>
        <v>62.550389680193483</v>
      </c>
      <c r="AH54" s="152"/>
      <c r="AI54" s="159"/>
      <c r="AJ54" s="167"/>
      <c r="AK54" s="159"/>
      <c r="AL54" s="167"/>
      <c r="AM54" s="158"/>
      <c r="AN54" s="152"/>
      <c r="AO54" s="162"/>
    </row>
    <row r="55" spans="1:45" x14ac:dyDescent="0.3">
      <c r="I55" s="152"/>
      <c r="J55" s="152"/>
      <c r="K55" s="163"/>
      <c r="L55" s="152"/>
      <c r="M55" s="163"/>
      <c r="N55" s="152"/>
      <c r="O55" s="152"/>
      <c r="P55" s="162"/>
      <c r="Q55" s="152"/>
      <c r="R55" s="162"/>
      <c r="X55" s="152"/>
      <c r="Y55" s="152"/>
      <c r="Z55" s="162"/>
      <c r="AA55" s="152"/>
      <c r="AB55" s="182"/>
      <c r="AC55" s="36" t="s">
        <v>22</v>
      </c>
      <c r="AD55" s="3">
        <v>73</v>
      </c>
      <c r="AE55" s="37">
        <f>AE14/Energy!AC34*1000</f>
        <v>63.347138554216862</v>
      </c>
      <c r="AF55" s="3">
        <v>136</v>
      </c>
      <c r="AG55" s="37">
        <f>AG14/Energy!AE34*1000</f>
        <v>64.061669324827221</v>
      </c>
      <c r="AH55" s="158" t="s">
        <v>209</v>
      </c>
      <c r="AI55" s="159">
        <v>149</v>
      </c>
      <c r="AJ55" s="167">
        <f>AJ14/Energy!AH34*1000</f>
        <v>44.949272165857963</v>
      </c>
      <c r="AK55" s="159">
        <v>200</v>
      </c>
      <c r="AL55" s="167">
        <f>AL14/Energy!AJ34*1000</f>
        <v>55.316895192137942</v>
      </c>
      <c r="AM55" s="152" t="s">
        <v>209</v>
      </c>
      <c r="AN55" s="152">
        <v>749</v>
      </c>
      <c r="AO55" s="162">
        <f>AO14/Energy!AM34*1000</f>
        <v>17.073170731707318</v>
      </c>
    </row>
    <row r="56" spans="1:45" x14ac:dyDescent="0.3">
      <c r="I56" s="152"/>
      <c r="J56" s="152"/>
      <c r="K56" s="163"/>
      <c r="L56" s="152"/>
      <c r="M56" s="163"/>
      <c r="N56" s="152"/>
      <c r="O56" s="152"/>
      <c r="P56" s="162"/>
      <c r="Q56" s="152"/>
      <c r="R56" s="162"/>
      <c r="X56" s="152"/>
      <c r="Y56" s="152"/>
      <c r="Z56" s="162"/>
      <c r="AA56" s="152"/>
      <c r="AB56" s="182"/>
      <c r="AC56" s="36" t="s">
        <v>23</v>
      </c>
      <c r="AD56" s="3">
        <v>75</v>
      </c>
      <c r="AE56" s="37">
        <f>AE15/Energy!AC35*1000</f>
        <v>61.059380247290491</v>
      </c>
      <c r="AF56" s="3">
        <v>160</v>
      </c>
      <c r="AG56" s="37">
        <f>AG15/Energy!AE35*1000</f>
        <v>66.280733706257308</v>
      </c>
      <c r="AH56" s="158"/>
      <c r="AI56" s="159"/>
      <c r="AJ56" s="167"/>
      <c r="AK56" s="159"/>
      <c r="AL56" s="167"/>
      <c r="AM56" s="152"/>
      <c r="AN56" s="152"/>
      <c r="AO56" s="162"/>
    </row>
    <row r="57" spans="1:45" x14ac:dyDescent="0.3">
      <c r="I57" s="152"/>
      <c r="J57" s="152"/>
      <c r="K57" s="163"/>
      <c r="L57" s="152"/>
      <c r="M57" s="163"/>
      <c r="N57" s="152" t="s">
        <v>249</v>
      </c>
      <c r="O57" s="152">
        <v>151</v>
      </c>
      <c r="P57" s="162">
        <f>P16/Energy!N36*1000</f>
        <v>98.029793368572797</v>
      </c>
      <c r="Q57" s="152">
        <v>167</v>
      </c>
      <c r="R57" s="162">
        <f>R16/Energy!P36*1000</f>
        <v>104.34782608695652</v>
      </c>
      <c r="X57" s="152"/>
      <c r="Y57" s="152"/>
      <c r="Z57" s="162"/>
      <c r="AA57" s="152"/>
      <c r="AB57" s="182"/>
      <c r="AC57" s="36" t="s">
        <v>24</v>
      </c>
      <c r="AD57" s="3">
        <v>85</v>
      </c>
      <c r="AE57" s="37">
        <f>AE16/Energy!AC36*1000</f>
        <v>62.380878792561681</v>
      </c>
      <c r="AF57" s="3">
        <v>187</v>
      </c>
      <c r="AG57" s="37">
        <f>AG16/Energy!AE36*1000</f>
        <v>68.99124889763246</v>
      </c>
      <c r="AH57" s="158"/>
      <c r="AI57" s="159"/>
      <c r="AJ57" s="167"/>
      <c r="AK57" s="159"/>
      <c r="AL57" s="167"/>
      <c r="AM57" s="168"/>
      <c r="AN57" s="168"/>
      <c r="AO57" s="169"/>
    </row>
    <row r="58" spans="1:45" x14ac:dyDescent="0.3">
      <c r="I58" s="152" t="s">
        <v>183</v>
      </c>
      <c r="J58" s="152">
        <v>204</v>
      </c>
      <c r="K58" s="163">
        <f>K17/Energy!I37*1000</f>
        <v>104.9317943336831</v>
      </c>
      <c r="L58" s="152">
        <v>247</v>
      </c>
      <c r="M58" s="163">
        <f>M17/Energy!K37*1000</f>
        <v>109.70996216897856</v>
      </c>
      <c r="N58" s="152"/>
      <c r="O58" s="152"/>
      <c r="P58" s="162"/>
      <c r="Q58" s="152"/>
      <c r="R58" s="162"/>
      <c r="X58" s="152" t="s">
        <v>193</v>
      </c>
      <c r="Y58" s="152">
        <v>169</v>
      </c>
      <c r="Z58" s="162">
        <f>Z17/Energy!X37*1000</f>
        <v>0</v>
      </c>
      <c r="AA58" s="152">
        <v>198</v>
      </c>
      <c r="AB58" s="182">
        <f>AB17/Energy!Z37*1000</f>
        <v>0</v>
      </c>
      <c r="AC58" s="36" t="s">
        <v>25</v>
      </c>
      <c r="AD58" s="3">
        <v>83</v>
      </c>
      <c r="AE58" s="37">
        <f>AE17/Energy!AC37*1000</f>
        <v>71.734934591464722</v>
      </c>
      <c r="AF58" s="3">
        <v>194</v>
      </c>
      <c r="AG58" s="37">
        <f>AG17/Energy!AE37*1000</f>
        <v>67.731460003976409</v>
      </c>
      <c r="AM58" s="152" t="s">
        <v>210</v>
      </c>
      <c r="AN58" s="152">
        <v>300</v>
      </c>
      <c r="AO58" s="162">
        <f>AO17/Energy!AM37*1000</f>
        <v>16.6875</v>
      </c>
    </row>
    <row r="59" spans="1:45" x14ac:dyDescent="0.3">
      <c r="I59" s="152"/>
      <c r="J59" s="152"/>
      <c r="K59" s="163"/>
      <c r="L59" s="152"/>
      <c r="M59" s="163"/>
      <c r="N59" s="152"/>
      <c r="O59" s="152"/>
      <c r="P59" s="162"/>
      <c r="Q59" s="152"/>
      <c r="R59" s="162"/>
      <c r="X59" s="152"/>
      <c r="Y59" s="152"/>
      <c r="Z59" s="162"/>
      <c r="AA59" s="152"/>
      <c r="AB59" s="182"/>
      <c r="AC59" s="36" t="s">
        <v>26</v>
      </c>
      <c r="AD59" s="3">
        <v>74</v>
      </c>
      <c r="AE59" s="37">
        <f>AE18/Energy!AC38*1000</f>
        <v>68.790651526843789</v>
      </c>
      <c r="AF59" s="3">
        <v>147</v>
      </c>
      <c r="AG59" s="37">
        <f>AG18/Energy!AE38*1000</f>
        <v>64.116055321707748</v>
      </c>
      <c r="AM59" s="152"/>
      <c r="AN59" s="152"/>
      <c r="AO59" s="162"/>
    </row>
    <row r="60" spans="1:45" x14ac:dyDescent="0.3">
      <c r="A60" s="53" t="s">
        <v>34</v>
      </c>
      <c r="B60" s="53"/>
      <c r="C60" s="16"/>
      <c r="D60" s="16"/>
      <c r="E60" s="16"/>
      <c r="F60" s="16"/>
      <c r="G60" s="16"/>
      <c r="H60" s="51"/>
      <c r="I60" s="16"/>
      <c r="J60" s="16">
        <v>780</v>
      </c>
      <c r="K60" s="52">
        <f>(J49*K49+J50*K50+J54*K54+J58*K58)/SUM(J49:J59)</f>
        <v>104.42750027350348</v>
      </c>
      <c r="L60" s="16">
        <v>875</v>
      </c>
      <c r="M60" s="52">
        <f>(L49*M49+L50*M50+L54*M54+L58*M58)/SUM(L49:L59)</f>
        <v>106.4619147058866</v>
      </c>
      <c r="N60" s="16"/>
      <c r="O60" s="27">
        <v>632</v>
      </c>
      <c r="P60" s="28">
        <f>P19/Energy!N39*1000</f>
        <v>82.139848357203036</v>
      </c>
      <c r="Q60" s="27">
        <v>680</v>
      </c>
      <c r="R60" s="28">
        <f>R19/Energy!P39*1000</f>
        <v>80.362195812110912</v>
      </c>
      <c r="S60" s="64"/>
      <c r="T60" s="16"/>
      <c r="U60" s="16"/>
      <c r="V60" s="16"/>
      <c r="W60" s="16"/>
      <c r="X60" s="16"/>
      <c r="Y60" s="16">
        <v>792</v>
      </c>
      <c r="Z60" s="16"/>
      <c r="AA60" s="16">
        <v>1005</v>
      </c>
      <c r="AB60" s="16"/>
      <c r="AC60" s="16"/>
      <c r="AD60" s="16">
        <f>SUM(AD49:AD59)</f>
        <v>907</v>
      </c>
      <c r="AE60" s="28">
        <f>(AD49*AE49+AD50*AE50+AD51*AE51+AD52*AE52+AD53*AE53+AD54*AE54+AD55*AE55+AD56*AE56+AD57*AE57+AD58*AE58+AD59*AE59)/SUM(AD49:AD59)</f>
        <v>64.057700331411482</v>
      </c>
      <c r="AF60" s="16">
        <f>SUM(AF49:AF59)</f>
        <v>1806</v>
      </c>
      <c r="AG60" s="28">
        <f>(AF49*AG49+AF50*AG50+AF51*AG51+AF52*AG52+AF53*AG53+AF54*AG54+AF55*AG55+AF56*AG56+AF57*AG57+AF58*AG58+AF59*AG59)/SUM(AF49:AF59)</f>
        <v>66.970209474071282</v>
      </c>
      <c r="AH60" s="16"/>
      <c r="AI60" s="16"/>
      <c r="AJ60" s="28"/>
      <c r="AK60" s="16"/>
      <c r="AL60" s="16"/>
      <c r="AM60" s="56"/>
      <c r="AN60" s="56">
        <v>1044</v>
      </c>
      <c r="AO60" s="57">
        <f>AO19/Energy!AM39*1000</f>
        <v>15.127970749542962</v>
      </c>
      <c r="AP60" s="16">
        <v>1469</v>
      </c>
      <c r="AQ60" s="28">
        <f>AQ19/Energy!AO39*1000</f>
        <v>17.809096732863551</v>
      </c>
      <c r="AR60" t="s">
        <v>213</v>
      </c>
      <c r="AS60" s="5"/>
    </row>
    <row r="61" spans="1:45" s="12" customFormat="1" x14ac:dyDescent="0.3">
      <c r="P61" s="8"/>
      <c r="Q61" s="8"/>
      <c r="R61" s="8"/>
      <c r="Z61" s="8"/>
      <c r="AB61" s="8"/>
      <c r="AJ61" s="8"/>
      <c r="AL61" s="8"/>
      <c r="AS61" s="8"/>
    </row>
    <row r="62" spans="1:45" x14ac:dyDescent="0.3">
      <c r="AR62" s="12"/>
      <c r="AS62" s="8"/>
    </row>
    <row r="64" spans="1:45" x14ac:dyDescent="0.3">
      <c r="A64" s="68" t="s">
        <v>247</v>
      </c>
      <c r="B64" s="3"/>
      <c r="C64" s="3"/>
      <c r="D64" s="152" t="s">
        <v>1</v>
      </c>
      <c r="E64" s="152"/>
      <c r="F64" s="152"/>
      <c r="G64" s="152"/>
      <c r="H64" s="152"/>
      <c r="I64" s="152" t="s">
        <v>2</v>
      </c>
      <c r="J64" s="152"/>
      <c r="K64" s="152"/>
      <c r="L64" s="152"/>
      <c r="M64" s="152"/>
      <c r="N64" s="152" t="s">
        <v>3</v>
      </c>
      <c r="O64" s="152"/>
      <c r="P64" s="152"/>
      <c r="Q64" s="152"/>
      <c r="R64" s="152"/>
      <c r="S64" s="152" t="s">
        <v>4</v>
      </c>
      <c r="T64" s="152"/>
      <c r="U64" s="152"/>
      <c r="V64" s="152"/>
      <c r="W64" s="152"/>
      <c r="X64" s="152" t="s">
        <v>5</v>
      </c>
      <c r="Y64" s="152"/>
      <c r="Z64" s="152"/>
      <c r="AA64" s="152"/>
      <c r="AB64" s="152"/>
      <c r="AC64" s="152" t="s">
        <v>6</v>
      </c>
      <c r="AD64" s="152"/>
      <c r="AE64" s="152"/>
      <c r="AF64" s="152"/>
      <c r="AG64" s="152"/>
      <c r="AH64" s="152" t="s">
        <v>7</v>
      </c>
      <c r="AI64" s="152"/>
      <c r="AJ64" s="152"/>
      <c r="AK64" s="152"/>
      <c r="AL64" s="152"/>
      <c r="AM64" s="163" t="s">
        <v>8</v>
      </c>
      <c r="AN64" s="163"/>
      <c r="AO64" s="163"/>
      <c r="AP64" s="163"/>
      <c r="AQ64" s="163"/>
      <c r="AR64" s="43"/>
      <c r="AS64" s="43"/>
    </row>
    <row r="65" spans="1:45" x14ac:dyDescent="0.3">
      <c r="A65" s="3"/>
      <c r="B65" s="3"/>
      <c r="C65" s="34"/>
      <c r="D65" s="3" t="s">
        <v>37</v>
      </c>
      <c r="E65" s="3" t="s">
        <v>11</v>
      </c>
      <c r="F65" s="3" t="s">
        <v>27</v>
      </c>
      <c r="G65" s="3" t="s">
        <v>11</v>
      </c>
      <c r="H65" s="3" t="s">
        <v>28</v>
      </c>
      <c r="I65" s="35" t="s">
        <v>37</v>
      </c>
      <c r="J65" s="3" t="s">
        <v>11</v>
      </c>
      <c r="K65" s="3" t="s">
        <v>27</v>
      </c>
      <c r="L65" s="3" t="s">
        <v>11</v>
      </c>
      <c r="M65" s="3" t="s">
        <v>28</v>
      </c>
      <c r="N65" s="3" t="s">
        <v>37</v>
      </c>
      <c r="O65" s="3" t="s">
        <v>11</v>
      </c>
      <c r="P65" s="3" t="s">
        <v>27</v>
      </c>
      <c r="Q65" s="3" t="s">
        <v>11</v>
      </c>
      <c r="R65" s="3" t="s">
        <v>28</v>
      </c>
      <c r="S65" s="3" t="s">
        <v>37</v>
      </c>
      <c r="T65" s="3" t="s">
        <v>11</v>
      </c>
      <c r="U65" s="3" t="s">
        <v>27</v>
      </c>
      <c r="V65" s="3" t="s">
        <v>11</v>
      </c>
      <c r="W65" s="3" t="s">
        <v>28</v>
      </c>
      <c r="X65" s="3" t="s">
        <v>37</v>
      </c>
      <c r="Y65" s="3" t="s">
        <v>11</v>
      </c>
      <c r="Z65" s="3" t="s">
        <v>27</v>
      </c>
      <c r="AA65" s="3" t="s">
        <v>11</v>
      </c>
      <c r="AB65" s="3" t="s">
        <v>28</v>
      </c>
      <c r="AC65" s="55" t="s">
        <v>37</v>
      </c>
      <c r="AD65" s="55" t="s">
        <v>11</v>
      </c>
      <c r="AE65" s="55" t="s">
        <v>27</v>
      </c>
      <c r="AF65" s="55" t="s">
        <v>11</v>
      </c>
      <c r="AG65" s="55" t="s">
        <v>28</v>
      </c>
      <c r="AH65" s="3" t="s">
        <v>37</v>
      </c>
      <c r="AI65" s="3" t="s">
        <v>11</v>
      </c>
      <c r="AJ65" s="3" t="s">
        <v>27</v>
      </c>
      <c r="AK65" s="3" t="s">
        <v>11</v>
      </c>
      <c r="AL65" s="3" t="s">
        <v>28</v>
      </c>
      <c r="AM65" s="55" t="s">
        <v>37</v>
      </c>
      <c r="AN65" s="55" t="s">
        <v>11</v>
      </c>
      <c r="AO65" s="55" t="s">
        <v>27</v>
      </c>
      <c r="AP65" s="55" t="s">
        <v>11</v>
      </c>
      <c r="AQ65" s="3" t="s">
        <v>28</v>
      </c>
      <c r="AR65" s="12"/>
      <c r="AS65" s="12"/>
    </row>
    <row r="66" spans="1:45" x14ac:dyDescent="0.3">
      <c r="D66" s="25" t="s">
        <v>222</v>
      </c>
      <c r="E66" s="3">
        <v>66</v>
      </c>
      <c r="F66" s="3">
        <v>289</v>
      </c>
      <c r="G66" s="3">
        <v>64</v>
      </c>
      <c r="H66" s="3">
        <v>264</v>
      </c>
      <c r="AC66" s="36" t="s">
        <v>12</v>
      </c>
      <c r="AD66" s="3">
        <v>277</v>
      </c>
      <c r="AE66" s="50">
        <f>10*AE23</f>
        <v>178.92976588628761</v>
      </c>
      <c r="AF66" s="3">
        <v>302</v>
      </c>
      <c r="AG66" s="50">
        <f>10*AG23</f>
        <v>183.26565505449884</v>
      </c>
      <c r="AM66" s="3"/>
      <c r="AN66" s="3" t="s">
        <v>212</v>
      </c>
      <c r="AO66" s="3" t="s">
        <v>211</v>
      </c>
      <c r="AP66" s="3" t="s">
        <v>217</v>
      </c>
      <c r="AR66" s="12"/>
      <c r="AS66" s="12"/>
    </row>
    <row r="67" spans="1:45" x14ac:dyDescent="0.3">
      <c r="D67" s="26" t="s">
        <v>223</v>
      </c>
      <c r="E67" s="3">
        <v>150</v>
      </c>
      <c r="F67" s="3">
        <v>276</v>
      </c>
      <c r="G67" s="3">
        <v>141</v>
      </c>
      <c r="H67" s="3">
        <v>287</v>
      </c>
      <c r="AC67" s="36" t="s">
        <v>13</v>
      </c>
      <c r="AD67" s="3">
        <v>168</v>
      </c>
      <c r="AE67" s="50">
        <f t="shared" ref="AE67:AG69" si="0">10*AE24</f>
        <v>193.46309410055372</v>
      </c>
      <c r="AF67" s="3">
        <v>179</v>
      </c>
      <c r="AG67" s="50">
        <f t="shared" si="0"/>
        <v>171.77330678474843</v>
      </c>
      <c r="AM67" s="39" t="s">
        <v>214</v>
      </c>
      <c r="AN67" s="3">
        <v>1503</v>
      </c>
      <c r="AO67" s="50">
        <f>10*AO24</f>
        <v>35.540629334890852</v>
      </c>
      <c r="AP67" s="163">
        <f>10*AP24</f>
        <v>36.190601207666056</v>
      </c>
      <c r="AQ67" s="6"/>
      <c r="AR67" s="43"/>
      <c r="AS67" s="12"/>
    </row>
    <row r="68" spans="1:45" x14ac:dyDescent="0.3">
      <c r="D68" s="26" t="s">
        <v>224</v>
      </c>
      <c r="E68" s="3">
        <v>134</v>
      </c>
      <c r="F68" s="3">
        <v>255</v>
      </c>
      <c r="G68" s="3">
        <v>135</v>
      </c>
      <c r="H68" s="3">
        <v>289</v>
      </c>
      <c r="AC68" s="36" t="s">
        <v>14</v>
      </c>
      <c r="AD68" s="3">
        <v>93</v>
      </c>
      <c r="AE68" s="50">
        <f t="shared" si="0"/>
        <v>173.23402210475732</v>
      </c>
      <c r="AF68" s="3">
        <v>89</v>
      </c>
      <c r="AG68" s="50">
        <f t="shared" si="0"/>
        <v>173.05019651209707</v>
      </c>
      <c r="AM68" s="40" t="s">
        <v>215</v>
      </c>
      <c r="AN68" s="3">
        <v>1620</v>
      </c>
      <c r="AO68" s="50">
        <f t="shared" ref="AO68:AO69" si="1">10*AO25</f>
        <v>36.748822319964603</v>
      </c>
      <c r="AP68" s="163"/>
      <c r="AQ68" s="6"/>
      <c r="AR68" s="43"/>
      <c r="AS68" s="12"/>
    </row>
    <row r="69" spans="1:45" x14ac:dyDescent="0.3">
      <c r="D69" s="26" t="s">
        <v>225</v>
      </c>
      <c r="E69" s="3">
        <v>117</v>
      </c>
      <c r="F69" s="3">
        <v>259</v>
      </c>
      <c r="G69" s="3">
        <v>123</v>
      </c>
      <c r="H69" s="3">
        <v>271</v>
      </c>
      <c r="AC69" s="36" t="s">
        <v>15</v>
      </c>
      <c r="AD69" s="3">
        <v>80</v>
      </c>
      <c r="AE69" s="50">
        <f t="shared" si="0"/>
        <v>167.14875812528686</v>
      </c>
      <c r="AF69" s="3">
        <v>117</v>
      </c>
      <c r="AG69" s="50">
        <f t="shared" si="0"/>
        <v>158.17089167505569</v>
      </c>
      <c r="AM69" s="3" t="s">
        <v>216</v>
      </c>
      <c r="AN69" s="3">
        <v>1500</v>
      </c>
      <c r="AO69" s="50">
        <f t="shared" si="1"/>
        <v>36.154863532523748</v>
      </c>
      <c r="AP69" s="163"/>
      <c r="AQ69" s="6"/>
      <c r="AR69" s="43"/>
      <c r="AS69" s="12"/>
    </row>
    <row r="70" spans="1:45" x14ac:dyDescent="0.3">
      <c r="D70" s="26"/>
      <c r="E70" s="3"/>
      <c r="F70" s="3"/>
      <c r="G70" s="3"/>
      <c r="H70" s="3"/>
      <c r="AC70" s="36"/>
      <c r="AD70" s="3"/>
      <c r="AE70" s="50"/>
      <c r="AF70" s="3"/>
      <c r="AG70" s="50"/>
      <c r="AM70" s="3"/>
      <c r="AN70" s="3" t="s">
        <v>212</v>
      </c>
      <c r="AO70" s="3" t="s">
        <v>211</v>
      </c>
    </row>
    <row r="71" spans="1:45" x14ac:dyDescent="0.3">
      <c r="D71" s="26" t="s">
        <v>226</v>
      </c>
      <c r="E71" s="3">
        <v>170</v>
      </c>
      <c r="F71" s="3">
        <v>246</v>
      </c>
      <c r="G71" s="3">
        <v>176</v>
      </c>
      <c r="H71" s="3">
        <v>294</v>
      </c>
      <c r="I71" s="35" t="s">
        <v>16</v>
      </c>
      <c r="J71" s="3">
        <v>47</v>
      </c>
      <c r="K71" s="3">
        <f>10*K28</f>
        <v>270</v>
      </c>
      <c r="L71" s="3">
        <v>52</v>
      </c>
      <c r="M71" s="3">
        <f>10*M28</f>
        <v>250</v>
      </c>
      <c r="N71" s="152" t="s">
        <v>191</v>
      </c>
      <c r="O71" s="152">
        <v>131</v>
      </c>
      <c r="P71" s="162">
        <f>10*P28</f>
        <v>152.88583318255834</v>
      </c>
      <c r="Q71" s="152">
        <v>119</v>
      </c>
      <c r="R71" s="162">
        <f>10*R28</f>
        <v>145.83857178777973</v>
      </c>
      <c r="S71" s="152" t="s">
        <v>200</v>
      </c>
      <c r="T71" s="152">
        <v>138</v>
      </c>
      <c r="U71" s="162">
        <f>10*U7</f>
        <v>0</v>
      </c>
      <c r="V71" s="152">
        <v>143</v>
      </c>
      <c r="W71" s="162">
        <f>10*W7</f>
        <v>0</v>
      </c>
      <c r="X71" s="152" t="s">
        <v>191</v>
      </c>
      <c r="Y71" s="152">
        <v>132</v>
      </c>
      <c r="Z71" s="152">
        <f>10*Z28</f>
        <v>0</v>
      </c>
      <c r="AA71" s="152">
        <v>202</v>
      </c>
      <c r="AB71" s="152">
        <f>10*AB28</f>
        <v>0</v>
      </c>
      <c r="AC71" s="36" t="s">
        <v>16</v>
      </c>
      <c r="AD71" s="3">
        <v>135</v>
      </c>
      <c r="AE71" s="50">
        <f>10*AE28</f>
        <v>153.43136750465644</v>
      </c>
      <c r="AF71" s="3">
        <v>192</v>
      </c>
      <c r="AG71" s="50">
        <f>10*AG28</f>
        <v>165.22829534557792</v>
      </c>
      <c r="AH71" s="152" t="s">
        <v>207</v>
      </c>
      <c r="AI71" s="159">
        <v>164</v>
      </c>
      <c r="AJ71" s="155">
        <f>10*AJ28</f>
        <v>102.29674061572092</v>
      </c>
      <c r="AK71" s="159">
        <v>160</v>
      </c>
      <c r="AL71" s="155">
        <f>10*AL49</f>
        <v>494.02611836621281</v>
      </c>
      <c r="AM71" s="152" t="s">
        <v>207</v>
      </c>
      <c r="AN71" s="152">
        <v>772</v>
      </c>
      <c r="AO71" s="163">
        <f>10*AO28</f>
        <v>37.000493339911195</v>
      </c>
      <c r="AP71" s="6"/>
      <c r="AQ71" s="6"/>
      <c r="AR71" s="6"/>
      <c r="AS71" s="6"/>
    </row>
    <row r="72" spans="1:45" x14ac:dyDescent="0.3">
      <c r="D72" s="164" t="s">
        <v>218</v>
      </c>
      <c r="E72" s="152">
        <v>190</v>
      </c>
      <c r="F72" s="152">
        <v>259</v>
      </c>
      <c r="G72" s="152">
        <v>185</v>
      </c>
      <c r="H72" s="152">
        <v>288</v>
      </c>
      <c r="I72" s="181" t="s">
        <v>181</v>
      </c>
      <c r="J72" s="152">
        <v>221</v>
      </c>
      <c r="K72" s="152">
        <f>10*K29</f>
        <v>260</v>
      </c>
      <c r="L72" s="152">
        <v>259</v>
      </c>
      <c r="M72" s="152">
        <f>10*M29</f>
        <v>260</v>
      </c>
      <c r="N72" s="152"/>
      <c r="O72" s="152"/>
      <c r="P72" s="162"/>
      <c r="Q72" s="152"/>
      <c r="R72" s="162"/>
      <c r="S72" s="152"/>
      <c r="T72" s="152"/>
      <c r="U72" s="162"/>
      <c r="V72" s="152"/>
      <c r="W72" s="162"/>
      <c r="X72" s="152"/>
      <c r="Y72" s="152"/>
      <c r="Z72" s="152"/>
      <c r="AA72" s="152"/>
      <c r="AB72" s="152"/>
      <c r="AC72" s="36" t="s">
        <v>17</v>
      </c>
      <c r="AD72" s="3">
        <v>77</v>
      </c>
      <c r="AE72" s="50">
        <f t="shared" ref="AE72:AG81" si="2">10*AE29</f>
        <v>141.05857088719523</v>
      </c>
      <c r="AF72" s="3">
        <v>137</v>
      </c>
      <c r="AG72" s="50">
        <f t="shared" si="2"/>
        <v>162.47725054730566</v>
      </c>
      <c r="AH72" s="152"/>
      <c r="AI72" s="159"/>
      <c r="AJ72" s="155"/>
      <c r="AK72" s="159"/>
      <c r="AL72" s="155"/>
      <c r="AM72" s="152"/>
      <c r="AN72" s="152"/>
      <c r="AO72" s="163"/>
      <c r="AP72" s="6"/>
      <c r="AQ72" s="6"/>
      <c r="AR72" s="6"/>
      <c r="AS72" s="6"/>
    </row>
    <row r="73" spans="1:45" x14ac:dyDescent="0.3">
      <c r="D73" s="164"/>
      <c r="E73" s="152"/>
      <c r="F73" s="152"/>
      <c r="G73" s="152"/>
      <c r="H73" s="152"/>
      <c r="I73" s="181"/>
      <c r="J73" s="152"/>
      <c r="K73" s="152"/>
      <c r="L73" s="152"/>
      <c r="M73" s="152"/>
      <c r="N73" s="152" t="s">
        <v>248</v>
      </c>
      <c r="O73" s="152">
        <v>350</v>
      </c>
      <c r="P73" s="162">
        <f>10*P30</f>
        <v>198.62945674843576</v>
      </c>
      <c r="Q73" s="152">
        <v>394</v>
      </c>
      <c r="R73" s="162">
        <f>10*R30</f>
        <v>183.36433696518736</v>
      </c>
      <c r="S73" s="152" t="s">
        <v>201</v>
      </c>
      <c r="T73" s="152">
        <v>136</v>
      </c>
      <c r="U73" s="162">
        <f>10*U9</f>
        <v>0</v>
      </c>
      <c r="V73" s="152">
        <v>169</v>
      </c>
      <c r="W73" s="162">
        <f>10*W9</f>
        <v>0</v>
      </c>
      <c r="X73" s="152" t="s">
        <v>192</v>
      </c>
      <c r="Y73" s="152">
        <v>183</v>
      </c>
      <c r="Z73" s="152">
        <f>10*Z30</f>
        <v>0</v>
      </c>
      <c r="AA73" s="152">
        <v>247</v>
      </c>
      <c r="AB73" s="152">
        <f>10*AB30</f>
        <v>0</v>
      </c>
      <c r="AC73" s="36" t="s">
        <v>18</v>
      </c>
      <c r="AD73" s="3">
        <v>85</v>
      </c>
      <c r="AE73" s="50">
        <f t="shared" si="2"/>
        <v>152.96811614418058</v>
      </c>
      <c r="AF73" s="3">
        <v>158</v>
      </c>
      <c r="AG73" s="50">
        <f t="shared" si="2"/>
        <v>161.83127010961442</v>
      </c>
      <c r="AH73" s="152"/>
      <c r="AI73" s="159"/>
      <c r="AJ73" s="155"/>
      <c r="AK73" s="159"/>
      <c r="AL73" s="155"/>
      <c r="AM73" s="152"/>
      <c r="AN73" s="152"/>
      <c r="AO73" s="163"/>
      <c r="AP73" s="6"/>
      <c r="AQ73" s="6"/>
      <c r="AR73" s="6"/>
      <c r="AS73" s="6"/>
    </row>
    <row r="74" spans="1:45" x14ac:dyDescent="0.3">
      <c r="D74" s="164" t="s">
        <v>219</v>
      </c>
      <c r="E74" s="152">
        <v>253</v>
      </c>
      <c r="F74" s="152">
        <v>259</v>
      </c>
      <c r="G74" s="152">
        <v>289</v>
      </c>
      <c r="H74" s="152">
        <v>271</v>
      </c>
      <c r="I74" s="181"/>
      <c r="J74" s="152"/>
      <c r="K74" s="152"/>
      <c r="L74" s="152"/>
      <c r="M74" s="152"/>
      <c r="N74" s="152"/>
      <c r="O74" s="152"/>
      <c r="P74" s="162"/>
      <c r="Q74" s="152"/>
      <c r="R74" s="162"/>
      <c r="S74" s="152"/>
      <c r="T74" s="152"/>
      <c r="U74" s="162"/>
      <c r="V74" s="152"/>
      <c r="W74" s="162"/>
      <c r="X74" s="152"/>
      <c r="Y74" s="152"/>
      <c r="Z74" s="152"/>
      <c r="AA74" s="152"/>
      <c r="AB74" s="152"/>
      <c r="AC74" s="36" t="s">
        <v>19</v>
      </c>
      <c r="AD74" s="3">
        <v>84</v>
      </c>
      <c r="AE74" s="50">
        <f t="shared" si="2"/>
        <v>158.83861744176269</v>
      </c>
      <c r="AF74" s="3">
        <v>160</v>
      </c>
      <c r="AG74" s="50">
        <f t="shared" si="2"/>
        <v>162.58021594200892</v>
      </c>
      <c r="AH74" s="152" t="s">
        <v>208</v>
      </c>
      <c r="AI74" s="159">
        <v>157</v>
      </c>
      <c r="AJ74" s="155">
        <f>10*AJ52</f>
        <v>431.71247357293862</v>
      </c>
      <c r="AK74" s="159">
        <v>181</v>
      </c>
      <c r="AL74" s="155">
        <f>10*AL52</f>
        <v>534.55019556714478</v>
      </c>
      <c r="AM74" s="158" t="s">
        <v>208</v>
      </c>
      <c r="AN74" s="152">
        <v>692</v>
      </c>
      <c r="AO74" s="163">
        <f>10*AO31</f>
        <v>40.690187998969868</v>
      </c>
      <c r="AP74" s="6"/>
      <c r="AQ74" s="6"/>
      <c r="AR74" s="6"/>
      <c r="AS74" s="6"/>
    </row>
    <row r="75" spans="1:45" x14ac:dyDescent="0.3">
      <c r="D75" s="164"/>
      <c r="E75" s="152"/>
      <c r="F75" s="152"/>
      <c r="G75" s="152"/>
      <c r="H75" s="152"/>
      <c r="I75" s="181"/>
      <c r="J75" s="152"/>
      <c r="K75" s="152"/>
      <c r="L75" s="152"/>
      <c r="M75" s="152"/>
      <c r="N75" s="152"/>
      <c r="O75" s="152"/>
      <c r="P75" s="162"/>
      <c r="Q75" s="152"/>
      <c r="R75" s="162"/>
      <c r="S75" s="152" t="s">
        <v>202</v>
      </c>
      <c r="T75" s="152">
        <v>179</v>
      </c>
      <c r="U75" s="162">
        <f>10*U11</f>
        <v>0</v>
      </c>
      <c r="V75" s="152">
        <v>256</v>
      </c>
      <c r="W75" s="162">
        <f>10*W11</f>
        <v>0</v>
      </c>
      <c r="X75" s="152"/>
      <c r="Y75" s="152"/>
      <c r="Z75" s="152"/>
      <c r="AA75" s="152"/>
      <c r="AB75" s="152"/>
      <c r="AC75" s="36" t="s">
        <v>20</v>
      </c>
      <c r="AD75" s="3">
        <v>69</v>
      </c>
      <c r="AE75" s="50">
        <f t="shared" si="2"/>
        <v>149.06704000367216</v>
      </c>
      <c r="AF75" s="3">
        <v>167</v>
      </c>
      <c r="AG75" s="50">
        <f t="shared" si="2"/>
        <v>167.16848576088319</v>
      </c>
      <c r="AH75" s="152"/>
      <c r="AI75" s="159"/>
      <c r="AJ75" s="155"/>
      <c r="AK75" s="159"/>
      <c r="AL75" s="155"/>
      <c r="AM75" s="158"/>
      <c r="AN75" s="152"/>
      <c r="AO75" s="163"/>
      <c r="AP75" s="6"/>
      <c r="AQ75" s="6"/>
      <c r="AR75" s="6"/>
      <c r="AS75" s="6"/>
    </row>
    <row r="76" spans="1:45" x14ac:dyDescent="0.3">
      <c r="D76" s="164" t="s">
        <v>220</v>
      </c>
      <c r="E76" s="152">
        <v>297</v>
      </c>
      <c r="F76" s="152">
        <v>242</v>
      </c>
      <c r="G76" s="152">
        <v>318</v>
      </c>
      <c r="H76" s="152">
        <v>277</v>
      </c>
      <c r="I76" s="181" t="s">
        <v>182</v>
      </c>
      <c r="J76" s="152">
        <v>308</v>
      </c>
      <c r="K76" s="152">
        <f>10*K33</f>
        <v>260</v>
      </c>
      <c r="L76" s="152">
        <v>317</v>
      </c>
      <c r="M76" s="152">
        <f>10*M33</f>
        <v>260</v>
      </c>
      <c r="N76" s="152"/>
      <c r="O76" s="152"/>
      <c r="P76" s="162"/>
      <c r="Q76" s="152"/>
      <c r="R76" s="162"/>
      <c r="S76" s="152"/>
      <c r="T76" s="152"/>
      <c r="U76" s="162"/>
      <c r="V76" s="152"/>
      <c r="W76" s="162"/>
      <c r="X76" s="152" t="s">
        <v>182</v>
      </c>
      <c r="Y76" s="152">
        <v>308</v>
      </c>
      <c r="Z76" s="152">
        <f>10*Z33</f>
        <v>0</v>
      </c>
      <c r="AA76" s="152">
        <v>358</v>
      </c>
      <c r="AB76" s="152">
        <f>10*AB33</f>
        <v>0</v>
      </c>
      <c r="AC76" s="36" t="s">
        <v>21</v>
      </c>
      <c r="AD76" s="3">
        <v>67</v>
      </c>
      <c r="AE76" s="50">
        <f t="shared" si="2"/>
        <v>145.09186837598929</v>
      </c>
      <c r="AF76" s="3">
        <v>168</v>
      </c>
      <c r="AG76" s="50">
        <f t="shared" si="2"/>
        <v>149.97261509713584</v>
      </c>
      <c r="AH76" s="152"/>
      <c r="AI76" s="159"/>
      <c r="AJ76" s="155"/>
      <c r="AK76" s="159"/>
      <c r="AL76" s="155"/>
      <c r="AM76" s="158"/>
      <c r="AN76" s="152"/>
      <c r="AO76" s="163"/>
      <c r="AP76" s="6"/>
      <c r="AQ76" s="6"/>
      <c r="AR76" s="6"/>
      <c r="AS76" s="6"/>
    </row>
    <row r="77" spans="1:45" x14ac:dyDescent="0.3">
      <c r="D77" s="164"/>
      <c r="E77" s="152"/>
      <c r="F77" s="152"/>
      <c r="G77" s="152"/>
      <c r="H77" s="152"/>
      <c r="I77" s="181"/>
      <c r="J77" s="152"/>
      <c r="K77" s="152"/>
      <c r="L77" s="152"/>
      <c r="M77" s="152"/>
      <c r="N77" s="152"/>
      <c r="O77" s="152"/>
      <c r="P77" s="162"/>
      <c r="Q77" s="152"/>
      <c r="R77" s="162"/>
      <c r="S77" s="152" t="s">
        <v>203</v>
      </c>
      <c r="T77" s="152">
        <v>192</v>
      </c>
      <c r="U77" s="162">
        <f>10*U13</f>
        <v>0</v>
      </c>
      <c r="V77" s="152">
        <v>193</v>
      </c>
      <c r="W77" s="162">
        <f>10*W13</f>
        <v>0</v>
      </c>
      <c r="X77" s="152"/>
      <c r="Y77" s="152"/>
      <c r="Z77" s="152"/>
      <c r="AA77" s="152"/>
      <c r="AB77" s="152"/>
      <c r="AC77" s="36" t="s">
        <v>22</v>
      </c>
      <c r="AD77" s="3">
        <v>73</v>
      </c>
      <c r="AE77" s="50">
        <f t="shared" si="2"/>
        <v>151.76628443211672</v>
      </c>
      <c r="AF77" s="3">
        <v>136</v>
      </c>
      <c r="AG77" s="50">
        <f t="shared" si="2"/>
        <v>153.53496742956347</v>
      </c>
      <c r="AH77" s="158" t="s">
        <v>209</v>
      </c>
      <c r="AI77" s="159">
        <v>149</v>
      </c>
      <c r="AJ77" s="155">
        <f>10*AJ55</f>
        <v>449.49272165857963</v>
      </c>
      <c r="AK77" s="159">
        <v>200</v>
      </c>
      <c r="AL77" s="155">
        <f>10*AL55</f>
        <v>553.1689519213794</v>
      </c>
      <c r="AM77" s="152" t="s">
        <v>209</v>
      </c>
      <c r="AN77" s="152">
        <v>749</v>
      </c>
      <c r="AO77" s="163">
        <f>10*AO34</f>
        <v>40.769334958688887</v>
      </c>
      <c r="AP77" s="6"/>
      <c r="AQ77" s="6"/>
      <c r="AR77" s="6"/>
      <c r="AS77" s="6"/>
    </row>
    <row r="78" spans="1:45" x14ac:dyDescent="0.3">
      <c r="D78" s="164" t="s">
        <v>221</v>
      </c>
      <c r="E78" s="152">
        <v>292</v>
      </c>
      <c r="F78" s="152">
        <v>254</v>
      </c>
      <c r="G78" s="152">
        <v>322</v>
      </c>
      <c r="H78" s="152">
        <v>276</v>
      </c>
      <c r="I78" s="181"/>
      <c r="J78" s="152"/>
      <c r="K78" s="152"/>
      <c r="L78" s="152"/>
      <c r="M78" s="152"/>
      <c r="N78" s="152"/>
      <c r="O78" s="152"/>
      <c r="P78" s="162"/>
      <c r="Q78" s="152"/>
      <c r="R78" s="162"/>
      <c r="S78" s="152"/>
      <c r="T78" s="152"/>
      <c r="U78" s="162"/>
      <c r="V78" s="152"/>
      <c r="W78" s="162"/>
      <c r="X78" s="152"/>
      <c r="Y78" s="152"/>
      <c r="Z78" s="152"/>
      <c r="AA78" s="152"/>
      <c r="AB78" s="152"/>
      <c r="AC78" s="36" t="s">
        <v>23</v>
      </c>
      <c r="AD78" s="3">
        <v>75</v>
      </c>
      <c r="AE78" s="50">
        <f t="shared" si="2"/>
        <v>146.19526814648762</v>
      </c>
      <c r="AF78" s="3">
        <v>160</v>
      </c>
      <c r="AG78" s="50">
        <f t="shared" si="2"/>
        <v>158.99764390144955</v>
      </c>
      <c r="AH78" s="158"/>
      <c r="AI78" s="159"/>
      <c r="AJ78" s="155"/>
      <c r="AK78" s="159"/>
      <c r="AL78" s="155"/>
      <c r="AM78" s="152"/>
      <c r="AN78" s="152"/>
      <c r="AO78" s="163"/>
      <c r="AP78" s="6"/>
      <c r="AQ78" s="6"/>
      <c r="AR78" s="6"/>
      <c r="AS78" s="6"/>
    </row>
    <row r="79" spans="1:45" x14ac:dyDescent="0.3">
      <c r="D79" s="164"/>
      <c r="E79" s="152"/>
      <c r="F79" s="152"/>
      <c r="G79" s="152"/>
      <c r="H79" s="152"/>
      <c r="I79" s="181"/>
      <c r="J79" s="152"/>
      <c r="K79" s="152"/>
      <c r="L79" s="152"/>
      <c r="M79" s="152"/>
      <c r="N79" s="152" t="s">
        <v>249</v>
      </c>
      <c r="O79" s="152">
        <v>151</v>
      </c>
      <c r="P79" s="162">
        <f>10*P36</f>
        <v>234.13290485481468</v>
      </c>
      <c r="Q79" s="152">
        <v>167</v>
      </c>
      <c r="R79" s="162">
        <f>10*R36</f>
        <v>249.11032028469751</v>
      </c>
      <c r="S79" s="152" t="s">
        <v>204</v>
      </c>
      <c r="T79" s="152">
        <v>217</v>
      </c>
      <c r="U79" s="162">
        <f>10*U15</f>
        <v>0</v>
      </c>
      <c r="V79" s="152">
        <v>164</v>
      </c>
      <c r="W79" s="162">
        <f>10*W15</f>
        <v>0</v>
      </c>
      <c r="X79" s="152"/>
      <c r="Y79" s="152"/>
      <c r="Z79" s="152"/>
      <c r="AA79" s="152"/>
      <c r="AB79" s="152"/>
      <c r="AC79" s="36" t="s">
        <v>24</v>
      </c>
      <c r="AD79" s="3">
        <v>85</v>
      </c>
      <c r="AE79" s="50">
        <f t="shared" si="2"/>
        <v>149.42684747603121</v>
      </c>
      <c r="AF79" s="3">
        <v>187</v>
      </c>
      <c r="AG79" s="50">
        <f t="shared" si="2"/>
        <v>165.36585365853657</v>
      </c>
      <c r="AH79" s="158"/>
      <c r="AI79" s="159"/>
      <c r="AJ79" s="155"/>
      <c r="AK79" s="159"/>
      <c r="AL79" s="155"/>
      <c r="AM79" s="152"/>
      <c r="AN79" s="152"/>
      <c r="AO79" s="163"/>
      <c r="AP79" s="6"/>
      <c r="AQ79" s="6"/>
      <c r="AR79" s="6"/>
      <c r="AS79" s="6"/>
    </row>
    <row r="80" spans="1:45" x14ac:dyDescent="0.3">
      <c r="D80" s="164" t="s">
        <v>210</v>
      </c>
      <c r="E80" s="152">
        <v>262</v>
      </c>
      <c r="F80" s="152">
        <v>238</v>
      </c>
      <c r="G80" s="152">
        <v>262</v>
      </c>
      <c r="H80" s="152">
        <v>257</v>
      </c>
      <c r="I80" s="181" t="s">
        <v>183</v>
      </c>
      <c r="J80" s="152">
        <v>204</v>
      </c>
      <c r="K80" s="152">
        <f>10*K37</f>
        <v>260</v>
      </c>
      <c r="L80" s="152">
        <v>247</v>
      </c>
      <c r="M80" s="152">
        <f>10*M37</f>
        <v>270</v>
      </c>
      <c r="N80" s="152"/>
      <c r="O80" s="152"/>
      <c r="P80" s="162"/>
      <c r="Q80" s="152"/>
      <c r="R80" s="162"/>
      <c r="S80" s="152"/>
      <c r="T80" s="152"/>
      <c r="U80" s="162"/>
      <c r="V80" s="152"/>
      <c r="W80" s="162"/>
      <c r="X80" s="152" t="s">
        <v>193</v>
      </c>
      <c r="Y80" s="152">
        <v>169</v>
      </c>
      <c r="Z80" s="152">
        <f>10*Z37</f>
        <v>0</v>
      </c>
      <c r="AA80" s="152">
        <v>198</v>
      </c>
      <c r="AB80" s="152">
        <f>10*AB37</f>
        <v>0</v>
      </c>
      <c r="AC80" s="36" t="s">
        <v>25</v>
      </c>
      <c r="AD80" s="3">
        <v>83</v>
      </c>
      <c r="AE80" s="50">
        <f t="shared" si="2"/>
        <v>171.71017171017172</v>
      </c>
      <c r="AF80" s="3">
        <v>194</v>
      </c>
      <c r="AG80" s="50">
        <f t="shared" si="2"/>
        <v>162.53697636693278</v>
      </c>
      <c r="AM80" s="152" t="s">
        <v>210</v>
      </c>
      <c r="AN80" s="152">
        <v>300</v>
      </c>
      <c r="AO80" s="163">
        <f>10*AO37</f>
        <v>39.862645565840545</v>
      </c>
      <c r="AP80" s="6"/>
      <c r="AQ80" s="6"/>
      <c r="AR80" s="6"/>
      <c r="AS80" s="6"/>
    </row>
    <row r="81" spans="1:45" x14ac:dyDescent="0.3">
      <c r="D81" s="164"/>
      <c r="E81" s="152"/>
      <c r="F81" s="152"/>
      <c r="G81" s="152"/>
      <c r="H81" s="152"/>
      <c r="I81" s="181"/>
      <c r="J81" s="152"/>
      <c r="K81" s="152"/>
      <c r="L81" s="152"/>
      <c r="M81" s="152"/>
      <c r="N81" s="152"/>
      <c r="O81" s="152"/>
      <c r="P81" s="162"/>
      <c r="Q81" s="152"/>
      <c r="R81" s="162"/>
      <c r="S81" s="3"/>
      <c r="T81" s="3"/>
      <c r="U81" s="3"/>
      <c r="V81" s="3"/>
      <c r="W81" s="3"/>
      <c r="X81" s="152"/>
      <c r="Y81" s="152"/>
      <c r="Z81" s="152"/>
      <c r="AA81" s="152"/>
      <c r="AB81" s="152"/>
      <c r="AC81" s="36" t="s">
        <v>26</v>
      </c>
      <c r="AD81" s="3">
        <v>74</v>
      </c>
      <c r="AE81" s="50">
        <f t="shared" si="2"/>
        <v>164.90050474353214</v>
      </c>
      <c r="AF81" s="3">
        <v>147</v>
      </c>
      <c r="AG81" s="50">
        <f t="shared" si="2"/>
        <v>153.8295071324232</v>
      </c>
      <c r="AM81" s="152"/>
      <c r="AN81" s="152"/>
      <c r="AO81" s="163"/>
      <c r="AP81" s="6"/>
      <c r="AQ81" s="6"/>
      <c r="AR81" s="6"/>
      <c r="AS81" s="6"/>
    </row>
    <row r="82" spans="1:45" x14ac:dyDescent="0.3">
      <c r="A82" s="53" t="s">
        <v>34</v>
      </c>
      <c r="B82" s="16"/>
      <c r="C82" s="16"/>
      <c r="D82" s="16"/>
      <c r="E82" s="16">
        <v>1464</v>
      </c>
      <c r="F82" s="16">
        <v>249</v>
      </c>
      <c r="G82" s="16">
        <v>1552</v>
      </c>
      <c r="H82" s="16">
        <v>276</v>
      </c>
      <c r="I82" s="16"/>
      <c r="J82" s="16">
        <v>780</v>
      </c>
      <c r="K82" s="16">
        <f>10*K39</f>
        <v>0</v>
      </c>
      <c r="L82" s="16">
        <v>875</v>
      </c>
      <c r="M82" s="16">
        <f>10*M39</f>
        <v>0</v>
      </c>
      <c r="N82" s="16"/>
      <c r="O82" s="27">
        <v>632</v>
      </c>
      <c r="P82" s="28">
        <f>10*P39</f>
        <v>195.99959794954265</v>
      </c>
      <c r="Q82" s="27">
        <v>680</v>
      </c>
      <c r="R82" s="28">
        <f>10*R39</f>
        <v>191.65879335942773</v>
      </c>
      <c r="S82" s="16"/>
      <c r="T82" s="16"/>
      <c r="U82" s="28"/>
      <c r="V82" s="16"/>
      <c r="W82" s="28"/>
      <c r="X82" s="16"/>
      <c r="Y82" s="16">
        <v>792</v>
      </c>
      <c r="Z82" s="52">
        <f>10*Z39</f>
        <v>0</v>
      </c>
      <c r="AA82" s="16">
        <v>1005</v>
      </c>
      <c r="AB82" s="52">
        <f>10*AB39</f>
        <v>0</v>
      </c>
      <c r="AC82" s="16"/>
      <c r="AD82" s="16">
        <f>SUM(AD71:AD81)</f>
        <v>907</v>
      </c>
      <c r="AE82" s="52">
        <f>(AD71*AE71+AD72*AE72+AD73*AE73+AD74*AE74+AD75*AE75+AD76*AE76+AD77*AE77+AD78*AE78+AD79*AE79+AD80*AE80+AD81*AE81)/SUM(AD71:AD81)</f>
        <v>153.39107691643892</v>
      </c>
      <c r="AF82" s="16">
        <f>SUM(AF71:AF81)</f>
        <v>1806</v>
      </c>
      <c r="AG82" s="52">
        <f>(AF71*AG71+AF72*AG72+AF73*AG73+AF74*AG74+AF75*AG75+AF76*AG76+AF77*AG77+AF78*AG78+AF79*AG79+AF80*AG80+AF81*AG81)/SUM(AF71:AF81)</f>
        <v>160.61286373765711</v>
      </c>
      <c r="AH82" s="16"/>
      <c r="AI82" s="16"/>
      <c r="AJ82" s="28"/>
      <c r="AK82" s="16"/>
      <c r="AL82" s="51"/>
      <c r="AM82" s="16"/>
      <c r="AN82" s="16">
        <v>1044</v>
      </c>
      <c r="AO82" s="52">
        <f>10*AO39</f>
        <v>36.119598428633786</v>
      </c>
      <c r="AP82" s="73">
        <v>1469</v>
      </c>
      <c r="AQ82" s="52">
        <f>10*AQ39</f>
        <v>42.52064851636586</v>
      </c>
      <c r="AR82" s="6" t="s">
        <v>213</v>
      </c>
      <c r="AS82" s="6"/>
    </row>
    <row r="83" spans="1:45" s="12" customFormat="1" x14ac:dyDescent="0.3">
      <c r="F83" s="43"/>
      <c r="H83" s="43"/>
      <c r="K83" s="43"/>
      <c r="M83" s="43"/>
      <c r="P83" s="8"/>
      <c r="Q83" s="43"/>
      <c r="R83" s="8"/>
      <c r="U83" s="8"/>
      <c r="W83" s="8"/>
      <c r="Z83" s="43"/>
      <c r="AB83" s="43"/>
      <c r="AJ83" s="43"/>
      <c r="AK83" s="43"/>
      <c r="AL83" s="43"/>
      <c r="AO83" s="43"/>
      <c r="AP83" s="43"/>
      <c r="AQ83" s="43"/>
      <c r="AR83" s="43"/>
      <c r="AS83" s="43"/>
    </row>
    <row r="84" spans="1:45" x14ac:dyDescent="0.3">
      <c r="AO84" s="6"/>
      <c r="AP84" s="6"/>
      <c r="AQ84" s="6"/>
      <c r="AR84" s="43"/>
      <c r="AS84" s="43"/>
    </row>
    <row r="85" spans="1:45" x14ac:dyDescent="0.3">
      <c r="AR85" s="12"/>
      <c r="AS85" s="12"/>
    </row>
  </sheetData>
  <mergeCells count="421">
    <mergeCell ref="N57:N59"/>
    <mergeCell ref="O57:O59"/>
    <mergeCell ref="P57:P59"/>
    <mergeCell ref="Q57:Q59"/>
    <mergeCell ref="R57:R59"/>
    <mergeCell ref="N49:N50"/>
    <mergeCell ref="O49:O50"/>
    <mergeCell ref="P49:P50"/>
    <mergeCell ref="Q49:Q50"/>
    <mergeCell ref="R49:R50"/>
    <mergeCell ref="N51:N56"/>
    <mergeCell ref="O51:O56"/>
    <mergeCell ref="P51:P56"/>
    <mergeCell ref="Q51:Q56"/>
    <mergeCell ref="R51:R56"/>
    <mergeCell ref="N30:N35"/>
    <mergeCell ref="O30:O35"/>
    <mergeCell ref="P30:P35"/>
    <mergeCell ref="Q30:Q35"/>
    <mergeCell ref="R30:R35"/>
    <mergeCell ref="N36:N38"/>
    <mergeCell ref="O36:O38"/>
    <mergeCell ref="P36:P38"/>
    <mergeCell ref="Q36:Q38"/>
    <mergeCell ref="R36:R38"/>
    <mergeCell ref="N16:N18"/>
    <mergeCell ref="O16:O18"/>
    <mergeCell ref="P16:P18"/>
    <mergeCell ref="Q16:Q18"/>
    <mergeCell ref="R16:R18"/>
    <mergeCell ref="N28:N29"/>
    <mergeCell ref="O28:O29"/>
    <mergeCell ref="P28:P29"/>
    <mergeCell ref="Q28:Q29"/>
    <mergeCell ref="R28:R29"/>
    <mergeCell ref="N8:N9"/>
    <mergeCell ref="O8:O9"/>
    <mergeCell ref="P8:P9"/>
    <mergeCell ref="Q8:Q9"/>
    <mergeCell ref="R8:R9"/>
    <mergeCell ref="N10:N15"/>
    <mergeCell ref="O10:O15"/>
    <mergeCell ref="P10:P15"/>
    <mergeCell ref="Q10:Q15"/>
    <mergeCell ref="R10:R15"/>
    <mergeCell ref="I80:I81"/>
    <mergeCell ref="J80:J81"/>
    <mergeCell ref="K80:K81"/>
    <mergeCell ref="L80:L81"/>
    <mergeCell ref="M80:M81"/>
    <mergeCell ref="X80:X81"/>
    <mergeCell ref="Y80:Y81"/>
    <mergeCell ref="Z80:Z81"/>
    <mergeCell ref="AA80:AA81"/>
    <mergeCell ref="AH77:AH79"/>
    <mergeCell ref="AI77:AI79"/>
    <mergeCell ref="AJ77:AJ79"/>
    <mergeCell ref="AK77:AK79"/>
    <mergeCell ref="AL77:AL79"/>
    <mergeCell ref="AM77:AM79"/>
    <mergeCell ref="AN77:AN79"/>
    <mergeCell ref="AO77:AO79"/>
    <mergeCell ref="N79:N81"/>
    <mergeCell ref="O79:O81"/>
    <mergeCell ref="P79:P81"/>
    <mergeCell ref="Q79:Q81"/>
    <mergeCell ref="R79:R81"/>
    <mergeCell ref="S79:S80"/>
    <mergeCell ref="T79:T80"/>
    <mergeCell ref="U79:U80"/>
    <mergeCell ref="V79:V80"/>
    <mergeCell ref="W79:W80"/>
    <mergeCell ref="AB80:AB81"/>
    <mergeCell ref="AM80:AM81"/>
    <mergeCell ref="AN80:AN81"/>
    <mergeCell ref="AO80:AO81"/>
    <mergeCell ref="X76:X79"/>
    <mergeCell ref="Y76:Y79"/>
    <mergeCell ref="Z76:Z79"/>
    <mergeCell ref="AA76:AA79"/>
    <mergeCell ref="AB76:AB79"/>
    <mergeCell ref="S77:S78"/>
    <mergeCell ref="T77:T78"/>
    <mergeCell ref="U77:U78"/>
    <mergeCell ref="V77:V78"/>
    <mergeCell ref="W77:W78"/>
    <mergeCell ref="S75:S76"/>
    <mergeCell ref="T75:T76"/>
    <mergeCell ref="U75:U76"/>
    <mergeCell ref="V75:V76"/>
    <mergeCell ref="W75:W76"/>
    <mergeCell ref="X73:X75"/>
    <mergeCell ref="Y73:Y75"/>
    <mergeCell ref="Z73:Z75"/>
    <mergeCell ref="AA73:AA75"/>
    <mergeCell ref="I76:I79"/>
    <mergeCell ref="J76:J79"/>
    <mergeCell ref="K76:K79"/>
    <mergeCell ref="L76:L79"/>
    <mergeCell ref="M76:M79"/>
    <mergeCell ref="AB73:AB75"/>
    <mergeCell ref="AH74:AH76"/>
    <mergeCell ref="AI74:AI76"/>
    <mergeCell ref="AJ74:AJ76"/>
    <mergeCell ref="I72:I75"/>
    <mergeCell ref="J72:J75"/>
    <mergeCell ref="K72:K75"/>
    <mergeCell ref="L72:L75"/>
    <mergeCell ref="M72:M75"/>
    <mergeCell ref="N73:N78"/>
    <mergeCell ref="O73:O78"/>
    <mergeCell ref="P73:P78"/>
    <mergeCell ref="Q73:Q78"/>
    <mergeCell ref="R73:R78"/>
    <mergeCell ref="S73:S74"/>
    <mergeCell ref="T73:T74"/>
    <mergeCell ref="U73:U74"/>
    <mergeCell ref="V73:V74"/>
    <mergeCell ref="W73:W74"/>
    <mergeCell ref="AK74:AK76"/>
    <mergeCell ref="AL74:AL76"/>
    <mergeCell ref="AM74:AM76"/>
    <mergeCell ref="AN74:AN76"/>
    <mergeCell ref="AO74:AO76"/>
    <mergeCell ref="AK71:AK73"/>
    <mergeCell ref="AL71:AL73"/>
    <mergeCell ref="AM71:AM73"/>
    <mergeCell ref="AN71:AN73"/>
    <mergeCell ref="AO71:AO73"/>
    <mergeCell ref="D80:D81"/>
    <mergeCell ref="E80:E81"/>
    <mergeCell ref="F80:F81"/>
    <mergeCell ref="G80:G81"/>
    <mergeCell ref="H80:H81"/>
    <mergeCell ref="AP67:AP69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Y71:Y72"/>
    <mergeCell ref="Z71:Z72"/>
    <mergeCell ref="AA71:AA72"/>
    <mergeCell ref="AB71:AB72"/>
    <mergeCell ref="AH71:AH73"/>
    <mergeCell ref="AI71:AI73"/>
    <mergeCell ref="AJ71:AJ73"/>
    <mergeCell ref="D76:D77"/>
    <mergeCell ref="E76:E77"/>
    <mergeCell ref="F76:F77"/>
    <mergeCell ref="G76:G77"/>
    <mergeCell ref="H76:H77"/>
    <mergeCell ref="D78:D79"/>
    <mergeCell ref="E78:E79"/>
    <mergeCell ref="F78:F79"/>
    <mergeCell ref="G78:G79"/>
    <mergeCell ref="H78:H79"/>
    <mergeCell ref="D72:D73"/>
    <mergeCell ref="E72:E73"/>
    <mergeCell ref="F72:F73"/>
    <mergeCell ref="G72:G73"/>
    <mergeCell ref="H72:H73"/>
    <mergeCell ref="D74:D75"/>
    <mergeCell ref="E74:E75"/>
    <mergeCell ref="F74:F75"/>
    <mergeCell ref="G74:G75"/>
    <mergeCell ref="H74:H75"/>
    <mergeCell ref="E15:E16"/>
    <mergeCell ref="F15:F16"/>
    <mergeCell ref="G15:G16"/>
    <mergeCell ref="H15:H16"/>
    <mergeCell ref="D17:D18"/>
    <mergeCell ref="E17:E18"/>
    <mergeCell ref="F17:F18"/>
    <mergeCell ref="G17:G18"/>
    <mergeCell ref="H17:H18"/>
    <mergeCell ref="D64:H64"/>
    <mergeCell ref="I64:M64"/>
    <mergeCell ref="N64:R64"/>
    <mergeCell ref="S64:W64"/>
    <mergeCell ref="X64:AB64"/>
    <mergeCell ref="AC64:AG64"/>
    <mergeCell ref="AH64:AL64"/>
    <mergeCell ref="AM64:AQ64"/>
    <mergeCell ref="D9:D10"/>
    <mergeCell ref="E9:E10"/>
    <mergeCell ref="F9:F10"/>
    <mergeCell ref="G9:G10"/>
    <mergeCell ref="H9:H10"/>
    <mergeCell ref="D11:D12"/>
    <mergeCell ref="E11:E12"/>
    <mergeCell ref="F11:F12"/>
    <mergeCell ref="G11:G12"/>
    <mergeCell ref="H11:H12"/>
    <mergeCell ref="D13:D14"/>
    <mergeCell ref="E13:E14"/>
    <mergeCell ref="F13:F14"/>
    <mergeCell ref="G13:G14"/>
    <mergeCell ref="H13:H14"/>
    <mergeCell ref="D15:D16"/>
    <mergeCell ref="AM55:AM57"/>
    <mergeCell ref="AN55:AN57"/>
    <mergeCell ref="AO55:AO57"/>
    <mergeCell ref="AM58:AM59"/>
    <mergeCell ref="AN58:AN59"/>
    <mergeCell ref="AO58:AO59"/>
    <mergeCell ref="AP4:AP6"/>
    <mergeCell ref="AP24:AP26"/>
    <mergeCell ref="AP45:AP47"/>
    <mergeCell ref="AN34:AN36"/>
    <mergeCell ref="AO34:AO36"/>
    <mergeCell ref="AM37:AM38"/>
    <mergeCell ref="AN37:AN38"/>
    <mergeCell ref="AO37:AO38"/>
    <mergeCell ref="AM49:AM51"/>
    <mergeCell ref="AN49:AN51"/>
    <mergeCell ref="AO49:AO51"/>
    <mergeCell ref="AM52:AM54"/>
    <mergeCell ref="AN52:AN54"/>
    <mergeCell ref="AO52:AO54"/>
    <mergeCell ref="AH55:AH57"/>
    <mergeCell ref="AI55:AI57"/>
    <mergeCell ref="AJ55:AJ57"/>
    <mergeCell ref="AK55:AK57"/>
    <mergeCell ref="AL55:AL57"/>
    <mergeCell ref="AM8:AM10"/>
    <mergeCell ref="AN8:AN10"/>
    <mergeCell ref="AO8:AO10"/>
    <mergeCell ref="AM11:AM13"/>
    <mergeCell ref="AN11:AN13"/>
    <mergeCell ref="AO11:AO13"/>
    <mergeCell ref="AM14:AM16"/>
    <mergeCell ref="AN14:AN16"/>
    <mergeCell ref="AO14:AO16"/>
    <mergeCell ref="AM17:AM18"/>
    <mergeCell ref="AN17:AN18"/>
    <mergeCell ref="AO17:AO18"/>
    <mergeCell ref="AM28:AM30"/>
    <mergeCell ref="AN28:AN30"/>
    <mergeCell ref="AO28:AO30"/>
    <mergeCell ref="AM31:AM33"/>
    <mergeCell ref="AN31:AN33"/>
    <mergeCell ref="AO31:AO33"/>
    <mergeCell ref="AM34:AM36"/>
    <mergeCell ref="AH49:AH51"/>
    <mergeCell ref="AI49:AI51"/>
    <mergeCell ref="AJ49:AJ51"/>
    <mergeCell ref="AK49:AK51"/>
    <mergeCell ref="AL49:AL51"/>
    <mergeCell ref="AH52:AH54"/>
    <mergeCell ref="AI52:AI54"/>
    <mergeCell ref="AJ52:AJ54"/>
    <mergeCell ref="AK52:AK54"/>
    <mergeCell ref="AL52:AL54"/>
    <mergeCell ref="AH31:AH33"/>
    <mergeCell ref="AI31:AI33"/>
    <mergeCell ref="AJ31:AJ33"/>
    <mergeCell ref="AK31:AK33"/>
    <mergeCell ref="AL31:AL33"/>
    <mergeCell ref="AH34:AH36"/>
    <mergeCell ref="AI34:AI36"/>
    <mergeCell ref="AJ34:AJ36"/>
    <mergeCell ref="AK34:AK36"/>
    <mergeCell ref="AL34:AL36"/>
    <mergeCell ref="AH14:AH16"/>
    <mergeCell ref="AI14:AI16"/>
    <mergeCell ref="AJ14:AJ16"/>
    <mergeCell ref="AK14:AK16"/>
    <mergeCell ref="AL14:AL16"/>
    <mergeCell ref="AH28:AH30"/>
    <mergeCell ref="AI28:AI30"/>
    <mergeCell ref="AJ28:AJ30"/>
    <mergeCell ref="AK28:AK30"/>
    <mergeCell ref="AL28:AL30"/>
    <mergeCell ref="AH8:AH10"/>
    <mergeCell ref="AI8:AI10"/>
    <mergeCell ref="AJ8:AJ10"/>
    <mergeCell ref="AK8:AK10"/>
    <mergeCell ref="AL8:AL10"/>
    <mergeCell ref="AH11:AH13"/>
    <mergeCell ref="AI11:AI13"/>
    <mergeCell ref="AJ11:AJ13"/>
    <mergeCell ref="AK11:AK13"/>
    <mergeCell ref="AL11:AL13"/>
    <mergeCell ref="Y54:Y57"/>
    <mergeCell ref="Z54:Z57"/>
    <mergeCell ref="AA54:AA57"/>
    <mergeCell ref="AB54:AB57"/>
    <mergeCell ref="X58:X59"/>
    <mergeCell ref="Y58:Y59"/>
    <mergeCell ref="Z58:Z59"/>
    <mergeCell ref="AA58:AA59"/>
    <mergeCell ref="AB58:AB59"/>
    <mergeCell ref="X33:X36"/>
    <mergeCell ref="Y33:Y36"/>
    <mergeCell ref="Z33:Z36"/>
    <mergeCell ref="AA33:AA36"/>
    <mergeCell ref="AB33:AB36"/>
    <mergeCell ref="X37:X38"/>
    <mergeCell ref="Y37:Y38"/>
    <mergeCell ref="Z37:Z38"/>
    <mergeCell ref="AA37:AA38"/>
    <mergeCell ref="AB37:AB38"/>
    <mergeCell ref="X28:X29"/>
    <mergeCell ref="Y28:Y29"/>
    <mergeCell ref="Z28:Z29"/>
    <mergeCell ref="AA28:AA29"/>
    <mergeCell ref="AB28:AB29"/>
    <mergeCell ref="X30:X32"/>
    <mergeCell ref="Y30:Y32"/>
    <mergeCell ref="Z30:Z32"/>
    <mergeCell ref="AA30:AA32"/>
    <mergeCell ref="AB30:AB32"/>
    <mergeCell ref="X13:X16"/>
    <mergeCell ref="Y13:Y16"/>
    <mergeCell ref="Z13:Z16"/>
    <mergeCell ref="AA13:AA16"/>
    <mergeCell ref="AB13:AB16"/>
    <mergeCell ref="X17:X18"/>
    <mergeCell ref="Y17:Y18"/>
    <mergeCell ref="Z17:Z18"/>
    <mergeCell ref="AA17:AA18"/>
    <mergeCell ref="AB17:AB18"/>
    <mergeCell ref="X8:X9"/>
    <mergeCell ref="Y8:Y9"/>
    <mergeCell ref="Z8:Z9"/>
    <mergeCell ref="AA8:AA9"/>
    <mergeCell ref="AB8:AB9"/>
    <mergeCell ref="X10:X12"/>
    <mergeCell ref="Y10:Y12"/>
    <mergeCell ref="Z10:Z12"/>
    <mergeCell ref="AA10:AA12"/>
    <mergeCell ref="AB10:AB12"/>
    <mergeCell ref="M9:M12"/>
    <mergeCell ref="M13:M16"/>
    <mergeCell ref="M17:M18"/>
    <mergeCell ref="K17:K18"/>
    <mergeCell ref="K13:K16"/>
    <mergeCell ref="K9:K12"/>
    <mergeCell ref="I54:I57"/>
    <mergeCell ref="J54:J57"/>
    <mergeCell ref="K54:K57"/>
    <mergeCell ref="L54:L57"/>
    <mergeCell ref="M54:M57"/>
    <mergeCell ref="M29:M32"/>
    <mergeCell ref="I33:I36"/>
    <mergeCell ref="J33:J36"/>
    <mergeCell ref="K33:K36"/>
    <mergeCell ref="L33:L36"/>
    <mergeCell ref="M33:M36"/>
    <mergeCell ref="I17:I18"/>
    <mergeCell ref="J17:J18"/>
    <mergeCell ref="L17:L18"/>
    <mergeCell ref="I29:I32"/>
    <mergeCell ref="J29:J32"/>
    <mergeCell ref="K29:K32"/>
    <mergeCell ref="L29:L32"/>
    <mergeCell ref="I37:I38"/>
    <mergeCell ref="J37:J38"/>
    <mergeCell ref="K37:K38"/>
    <mergeCell ref="L37:L38"/>
    <mergeCell ref="M37:M38"/>
    <mergeCell ref="I50:I53"/>
    <mergeCell ref="J50:J53"/>
    <mergeCell ref="K50:K53"/>
    <mergeCell ref="L50:L53"/>
    <mergeCell ref="M50:M53"/>
    <mergeCell ref="D42:H42"/>
    <mergeCell ref="I42:M42"/>
    <mergeCell ref="N42:R42"/>
    <mergeCell ref="S42:W42"/>
    <mergeCell ref="X42:AB42"/>
    <mergeCell ref="AC42:AG42"/>
    <mergeCell ref="AH42:AL42"/>
    <mergeCell ref="AM42:AQ42"/>
    <mergeCell ref="I58:I59"/>
    <mergeCell ref="J58:J59"/>
    <mergeCell ref="K58:K59"/>
    <mergeCell ref="L58:L59"/>
    <mergeCell ref="M58:M59"/>
    <mergeCell ref="X49:X50"/>
    <mergeCell ref="Y49:Y50"/>
    <mergeCell ref="Z49:Z50"/>
    <mergeCell ref="AA49:AA50"/>
    <mergeCell ref="AB49:AB50"/>
    <mergeCell ref="X51:X53"/>
    <mergeCell ref="Y51:Y53"/>
    <mergeCell ref="Z51:Z53"/>
    <mergeCell ref="AA51:AA53"/>
    <mergeCell ref="AB51:AB53"/>
    <mergeCell ref="X54:X57"/>
    <mergeCell ref="AC1:AG1"/>
    <mergeCell ref="AH1:AL1"/>
    <mergeCell ref="AM1:AQ1"/>
    <mergeCell ref="C6:C18"/>
    <mergeCell ref="D21:H21"/>
    <mergeCell ref="I21:M21"/>
    <mergeCell ref="N21:R21"/>
    <mergeCell ref="S21:W21"/>
    <mergeCell ref="X21:AB21"/>
    <mergeCell ref="AC21:AG21"/>
    <mergeCell ref="B1:C1"/>
    <mergeCell ref="D1:H1"/>
    <mergeCell ref="I1:M1"/>
    <mergeCell ref="N1:R1"/>
    <mergeCell ref="S1:W1"/>
    <mergeCell ref="X1:AB1"/>
    <mergeCell ref="I9:I12"/>
    <mergeCell ref="J9:J12"/>
    <mergeCell ref="L9:L12"/>
    <mergeCell ref="I13:I16"/>
    <mergeCell ref="J13:J16"/>
    <mergeCell ref="L13:L16"/>
    <mergeCell ref="AH21:AL21"/>
    <mergeCell ref="AM21:AQ2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42"/>
  <sheetViews>
    <sheetView workbookViewId="0">
      <pane xSplit="1" ySplit="2" topLeftCell="B3" activePane="bottomRight" state="frozen"/>
      <selection activeCell="E26" sqref="E26"/>
      <selection pane="topRight" activeCell="E26" sqref="E26"/>
      <selection pane="bottomLeft" activeCell="E26" sqref="E26"/>
      <selection pane="bottomRight" activeCell="M26" sqref="M26"/>
    </sheetView>
  </sheetViews>
  <sheetFormatPr defaultColWidth="8.77734375" defaultRowHeight="14.4" x14ac:dyDescent="0.3"/>
  <cols>
    <col min="1" max="1" width="10.21875" bestFit="1" customWidth="1"/>
    <col min="2" max="2" width="6.44140625" bestFit="1" customWidth="1"/>
    <col min="3" max="3" width="5" bestFit="1" customWidth="1"/>
    <col min="4" max="4" width="5.44140625" customWidth="1"/>
    <col min="5" max="5" width="5" bestFit="1" customWidth="1"/>
    <col min="6" max="6" width="8" bestFit="1" customWidth="1"/>
    <col min="7" max="7" width="6.44140625" bestFit="1" customWidth="1"/>
    <col min="8" max="8" width="4" bestFit="1" customWidth="1"/>
    <col min="9" max="9" width="5" bestFit="1" customWidth="1"/>
    <col min="10" max="10" width="4" bestFit="1" customWidth="1"/>
    <col min="11" max="11" width="8" bestFit="1" customWidth="1"/>
    <col min="12" max="12" width="6.44140625" bestFit="1" customWidth="1"/>
    <col min="13" max="13" width="4" bestFit="1" customWidth="1"/>
    <col min="14" max="14" width="5" bestFit="1" customWidth="1"/>
    <col min="15" max="15" width="4" bestFit="1" customWidth="1"/>
    <col min="16" max="16" width="8" bestFit="1" customWidth="1"/>
    <col min="17" max="17" width="6.44140625" bestFit="1" customWidth="1"/>
    <col min="18" max="18" width="4" bestFit="1" customWidth="1"/>
    <col min="19" max="19" width="5" bestFit="1" customWidth="1"/>
    <col min="20" max="20" width="4" bestFit="1" customWidth="1"/>
    <col min="21" max="21" width="8" bestFit="1" customWidth="1"/>
    <col min="22" max="22" width="6.44140625" bestFit="1" customWidth="1"/>
    <col min="23" max="23" width="4.21875" customWidth="1"/>
    <col min="24" max="25" width="5" bestFit="1" customWidth="1"/>
    <col min="26" max="26" width="8" bestFit="1" customWidth="1"/>
    <col min="27" max="27" width="6.44140625" bestFit="1" customWidth="1"/>
    <col min="28" max="28" width="4" customWidth="1"/>
    <col min="29" max="30" width="5" bestFit="1" customWidth="1"/>
    <col min="31" max="31" width="8" bestFit="1" customWidth="1"/>
    <col min="32" max="32" width="6.44140625" bestFit="1" customWidth="1"/>
    <col min="33" max="33" width="4" bestFit="1" customWidth="1"/>
    <col min="34" max="34" width="6.44140625" bestFit="1" customWidth="1"/>
    <col min="35" max="35" width="4" bestFit="1" customWidth="1"/>
    <col min="36" max="36" width="8" bestFit="1" customWidth="1"/>
    <col min="37" max="37" width="6.44140625" bestFit="1" customWidth="1"/>
    <col min="38" max="38" width="8.44140625" bestFit="1" customWidth="1"/>
    <col min="39" max="39" width="5.44140625" bestFit="1" customWidth="1"/>
    <col min="40" max="40" width="5" bestFit="1" customWidth="1"/>
    <col min="41" max="41" width="8" bestFit="1" customWidth="1"/>
  </cols>
  <sheetData>
    <row r="1" spans="1:42" x14ac:dyDescent="0.3">
      <c r="A1" s="1" t="s">
        <v>35</v>
      </c>
      <c r="B1" s="152" t="s">
        <v>1</v>
      </c>
      <c r="C1" s="152"/>
      <c r="D1" s="152"/>
      <c r="E1" s="152"/>
      <c r="F1" s="152"/>
      <c r="G1" s="152" t="s">
        <v>2</v>
      </c>
      <c r="H1" s="152"/>
      <c r="I1" s="152"/>
      <c r="J1" s="152"/>
      <c r="K1" s="152"/>
      <c r="L1" s="152" t="s">
        <v>3</v>
      </c>
      <c r="M1" s="152"/>
      <c r="N1" s="152"/>
      <c r="O1" s="152"/>
      <c r="P1" s="152"/>
      <c r="Q1" s="152" t="s">
        <v>4</v>
      </c>
      <c r="R1" s="152"/>
      <c r="S1" s="152"/>
      <c r="T1" s="152"/>
      <c r="U1" s="152"/>
      <c r="V1" s="152" t="s">
        <v>5</v>
      </c>
      <c r="W1" s="152"/>
      <c r="X1" s="152"/>
      <c r="Y1" s="152"/>
      <c r="Z1" s="152"/>
      <c r="AA1" s="152" t="s">
        <v>6</v>
      </c>
      <c r="AB1" s="152"/>
      <c r="AC1" s="152"/>
      <c r="AD1" s="152"/>
      <c r="AE1" s="152"/>
      <c r="AF1" s="152" t="s">
        <v>7</v>
      </c>
      <c r="AG1" s="152"/>
      <c r="AH1" s="152"/>
      <c r="AI1" s="152"/>
      <c r="AJ1" s="152"/>
      <c r="AK1" s="152" t="s">
        <v>8</v>
      </c>
      <c r="AL1" s="152"/>
      <c r="AM1" s="152"/>
      <c r="AN1" s="152"/>
      <c r="AO1" s="152"/>
    </row>
    <row r="2" spans="1:42" x14ac:dyDescent="0.3">
      <c r="B2" s="3" t="s">
        <v>37</v>
      </c>
      <c r="C2" s="3" t="s">
        <v>11</v>
      </c>
      <c r="D2" s="3" t="s">
        <v>27</v>
      </c>
      <c r="E2" s="3" t="s">
        <v>11</v>
      </c>
      <c r="F2" s="3" t="s">
        <v>28</v>
      </c>
      <c r="G2" s="3" t="s">
        <v>37</v>
      </c>
      <c r="H2" s="3" t="s">
        <v>11</v>
      </c>
      <c r="I2" s="3" t="s">
        <v>27</v>
      </c>
      <c r="J2" s="3" t="s">
        <v>11</v>
      </c>
      <c r="K2" s="3" t="s">
        <v>28</v>
      </c>
      <c r="L2" s="3" t="s">
        <v>37</v>
      </c>
      <c r="M2" s="3" t="s">
        <v>11</v>
      </c>
      <c r="N2" s="3" t="s">
        <v>27</v>
      </c>
      <c r="O2" s="3" t="s">
        <v>11</v>
      </c>
      <c r="P2" s="3" t="s">
        <v>28</v>
      </c>
      <c r="Q2" s="3" t="s">
        <v>37</v>
      </c>
      <c r="R2" s="3" t="s">
        <v>11</v>
      </c>
      <c r="S2" s="3" t="s">
        <v>27</v>
      </c>
      <c r="T2" s="3" t="s">
        <v>11</v>
      </c>
      <c r="U2" s="3" t="s">
        <v>28</v>
      </c>
      <c r="V2" s="3" t="s">
        <v>37</v>
      </c>
      <c r="W2" s="3" t="s">
        <v>11</v>
      </c>
      <c r="X2" s="3" t="s">
        <v>27</v>
      </c>
      <c r="Y2" s="3" t="s">
        <v>11</v>
      </c>
      <c r="Z2" s="3" t="s">
        <v>28</v>
      </c>
      <c r="AA2" s="3" t="s">
        <v>37</v>
      </c>
      <c r="AB2" s="3" t="s">
        <v>11</v>
      </c>
      <c r="AC2" s="3" t="s">
        <v>27</v>
      </c>
      <c r="AD2" s="3" t="s">
        <v>11</v>
      </c>
      <c r="AE2" s="3" t="s">
        <v>28</v>
      </c>
      <c r="AF2" s="3" t="s">
        <v>37</v>
      </c>
      <c r="AG2" s="3" t="s">
        <v>11</v>
      </c>
      <c r="AH2" s="3" t="s">
        <v>27</v>
      </c>
      <c r="AI2" s="3" t="s">
        <v>11</v>
      </c>
      <c r="AJ2" s="3" t="s">
        <v>28</v>
      </c>
      <c r="AK2" s="3" t="s">
        <v>37</v>
      </c>
      <c r="AL2" s="3" t="s">
        <v>11</v>
      </c>
      <c r="AM2" s="3" t="s">
        <v>27</v>
      </c>
      <c r="AN2" s="3" t="s">
        <v>11</v>
      </c>
      <c r="AO2" s="3" t="s">
        <v>28</v>
      </c>
    </row>
    <row r="3" spans="1:42" x14ac:dyDescent="0.3">
      <c r="B3" s="25" t="s">
        <v>222</v>
      </c>
      <c r="C3" s="3">
        <v>66</v>
      </c>
      <c r="D3" s="3">
        <v>76</v>
      </c>
      <c r="E3" s="3">
        <v>64</v>
      </c>
      <c r="F3" s="3">
        <v>67</v>
      </c>
      <c r="G3" s="102" t="s">
        <v>311</v>
      </c>
      <c r="H3" s="103">
        <v>239</v>
      </c>
      <c r="I3" s="103">
        <v>50</v>
      </c>
      <c r="J3" s="103">
        <v>228</v>
      </c>
      <c r="K3" s="103">
        <v>45</v>
      </c>
      <c r="V3" s="3"/>
      <c r="W3" s="3"/>
      <c r="X3" s="3"/>
      <c r="Y3" s="3"/>
      <c r="Z3" s="3"/>
      <c r="AA3" s="36" t="s">
        <v>12</v>
      </c>
      <c r="AB3" s="3">
        <v>277</v>
      </c>
      <c r="AC3" s="37">
        <v>52</v>
      </c>
      <c r="AD3" s="3">
        <v>302</v>
      </c>
      <c r="AE3" s="75">
        <v>47.8</v>
      </c>
      <c r="AK3" s="3"/>
      <c r="AL3" s="3" t="s">
        <v>212</v>
      </c>
      <c r="AM3" s="3" t="s">
        <v>211</v>
      </c>
      <c r="AN3" s="3" t="s">
        <v>217</v>
      </c>
    </row>
    <row r="4" spans="1:42" x14ac:dyDescent="0.3">
      <c r="B4" s="26" t="s">
        <v>223</v>
      </c>
      <c r="C4" s="3">
        <v>150</v>
      </c>
      <c r="D4" s="3">
        <v>81</v>
      </c>
      <c r="E4" s="3">
        <v>141</v>
      </c>
      <c r="F4" s="3">
        <v>75</v>
      </c>
      <c r="G4" s="104" t="s">
        <v>312</v>
      </c>
      <c r="H4" s="105">
        <v>184</v>
      </c>
      <c r="I4" s="105">
        <v>54</v>
      </c>
      <c r="J4" s="105">
        <v>164</v>
      </c>
      <c r="K4" s="105">
        <v>51</v>
      </c>
      <c r="Q4" s="3"/>
      <c r="R4" s="85" t="s">
        <v>304</v>
      </c>
      <c r="S4" s="85"/>
      <c r="T4" s="84"/>
      <c r="U4" s="84"/>
      <c r="V4" s="31" t="s">
        <v>196</v>
      </c>
      <c r="W4" s="3">
        <v>490</v>
      </c>
      <c r="X4" s="3">
        <v>77</v>
      </c>
      <c r="Y4" s="3">
        <v>559</v>
      </c>
      <c r="Z4" s="3">
        <v>74</v>
      </c>
      <c r="AA4" s="36" t="s">
        <v>13</v>
      </c>
      <c r="AB4" s="3">
        <v>168</v>
      </c>
      <c r="AC4" s="37">
        <v>68.7</v>
      </c>
      <c r="AD4" s="3">
        <v>179</v>
      </c>
      <c r="AE4" s="75">
        <v>61</v>
      </c>
      <c r="AK4" s="39" t="s">
        <v>214</v>
      </c>
      <c r="AL4" s="3">
        <v>1503</v>
      </c>
      <c r="AM4" s="37">
        <v>73.75</v>
      </c>
      <c r="AN4" s="162">
        <v>82.33</v>
      </c>
      <c r="AO4" s="5"/>
    </row>
    <row r="5" spans="1:42" x14ac:dyDescent="0.3">
      <c r="B5" s="26" t="s">
        <v>224</v>
      </c>
      <c r="C5" s="3">
        <v>134</v>
      </c>
      <c r="D5" s="3">
        <v>90</v>
      </c>
      <c r="E5" s="3">
        <v>135</v>
      </c>
      <c r="F5" s="3">
        <v>76</v>
      </c>
      <c r="Q5" s="85" t="s">
        <v>302</v>
      </c>
      <c r="R5" s="3">
        <v>636</v>
      </c>
      <c r="S5" s="3">
        <v>63</v>
      </c>
      <c r="V5" s="32" t="s">
        <v>198</v>
      </c>
      <c r="W5" s="33">
        <v>476</v>
      </c>
      <c r="X5" s="33">
        <v>96</v>
      </c>
      <c r="Y5" s="33">
        <v>574</v>
      </c>
      <c r="Z5" s="33">
        <v>80</v>
      </c>
      <c r="AA5" s="36" t="s">
        <v>14</v>
      </c>
      <c r="AB5" s="3">
        <v>93</v>
      </c>
      <c r="AC5" s="37">
        <v>79.400000000000006</v>
      </c>
      <c r="AD5" s="3">
        <v>89</v>
      </c>
      <c r="AE5" s="75">
        <v>61.1</v>
      </c>
      <c r="AK5" s="40" t="s">
        <v>215</v>
      </c>
      <c r="AL5" s="3">
        <v>1620</v>
      </c>
      <c r="AM5" s="37">
        <v>84.23</v>
      </c>
      <c r="AN5" s="162"/>
      <c r="AO5" s="5"/>
    </row>
    <row r="6" spans="1:42" x14ac:dyDescent="0.3">
      <c r="B6" s="26" t="s">
        <v>225</v>
      </c>
      <c r="C6" s="3">
        <v>117</v>
      </c>
      <c r="D6" s="3">
        <v>99</v>
      </c>
      <c r="E6" s="3">
        <v>123</v>
      </c>
      <c r="F6" s="3">
        <v>69</v>
      </c>
      <c r="Q6" s="85" t="s">
        <v>303</v>
      </c>
      <c r="R6" s="3">
        <v>687</v>
      </c>
      <c r="S6" s="3">
        <v>71</v>
      </c>
      <c r="V6" s="32" t="s">
        <v>197</v>
      </c>
      <c r="W6" s="3">
        <v>423</v>
      </c>
      <c r="X6" s="3">
        <v>100</v>
      </c>
      <c r="Y6" s="3">
        <v>577</v>
      </c>
      <c r="Z6" s="3">
        <v>84</v>
      </c>
      <c r="AA6" s="36" t="s">
        <v>15</v>
      </c>
      <c r="AB6" s="3">
        <v>80</v>
      </c>
      <c r="AC6" s="37">
        <v>87.1</v>
      </c>
      <c r="AD6" s="3">
        <v>117</v>
      </c>
      <c r="AE6" s="75">
        <v>62.9</v>
      </c>
      <c r="AK6" s="3" t="s">
        <v>216</v>
      </c>
      <c r="AL6" s="3">
        <v>1500</v>
      </c>
      <c r="AM6" s="37">
        <v>88.88</v>
      </c>
      <c r="AN6" s="162"/>
      <c r="AO6" s="12"/>
      <c r="AP6" s="8"/>
    </row>
    <row r="7" spans="1:42" x14ac:dyDescent="0.3">
      <c r="B7" s="26"/>
      <c r="C7" s="3"/>
      <c r="D7" s="3"/>
      <c r="E7" s="3"/>
      <c r="F7" s="3"/>
      <c r="V7" s="38"/>
      <c r="W7" s="3"/>
      <c r="X7" s="3"/>
      <c r="Y7" s="3"/>
      <c r="Z7" s="3"/>
      <c r="AA7" s="36"/>
      <c r="AB7" s="3"/>
      <c r="AC7" s="37"/>
      <c r="AD7" s="3"/>
      <c r="AE7" s="75"/>
      <c r="AL7" t="s">
        <v>212</v>
      </c>
      <c r="AM7" t="s">
        <v>211</v>
      </c>
    </row>
    <row r="8" spans="1:42" x14ac:dyDescent="0.3">
      <c r="B8" s="26" t="s">
        <v>226</v>
      </c>
      <c r="C8" s="3">
        <v>170</v>
      </c>
      <c r="D8" s="3">
        <v>104</v>
      </c>
      <c r="E8" s="3">
        <v>176</v>
      </c>
      <c r="F8" s="3">
        <v>76</v>
      </c>
      <c r="G8" s="3" t="s">
        <v>16</v>
      </c>
      <c r="H8" s="3">
        <v>47</v>
      </c>
      <c r="I8" s="3">
        <v>118</v>
      </c>
      <c r="J8" s="3">
        <v>52</v>
      </c>
      <c r="K8" s="3">
        <v>70</v>
      </c>
      <c r="L8" s="152" t="s">
        <v>191</v>
      </c>
      <c r="M8" s="152">
        <v>131</v>
      </c>
      <c r="N8" s="152">
        <v>101</v>
      </c>
      <c r="O8" s="152">
        <v>119</v>
      </c>
      <c r="P8" s="152">
        <v>71</v>
      </c>
      <c r="Q8" s="152" t="s">
        <v>200</v>
      </c>
      <c r="R8" s="152">
        <v>138</v>
      </c>
      <c r="S8" s="152">
        <v>114</v>
      </c>
      <c r="T8" s="152">
        <v>143</v>
      </c>
      <c r="U8" s="153">
        <v>73</v>
      </c>
      <c r="V8" s="152" t="s">
        <v>191</v>
      </c>
      <c r="W8" s="152">
        <v>132</v>
      </c>
      <c r="X8" s="152">
        <v>87.8</v>
      </c>
      <c r="Y8" s="152">
        <v>202</v>
      </c>
      <c r="Z8" s="152">
        <v>72.099999999999994</v>
      </c>
      <c r="AA8" s="36" t="s">
        <v>16</v>
      </c>
      <c r="AB8" s="3">
        <v>135</v>
      </c>
      <c r="AC8" s="37">
        <v>92.4</v>
      </c>
      <c r="AD8" s="3">
        <v>192</v>
      </c>
      <c r="AE8" s="75">
        <v>64.400000000000006</v>
      </c>
      <c r="AF8" s="152" t="s">
        <v>207</v>
      </c>
      <c r="AG8" s="159">
        <v>164</v>
      </c>
      <c r="AH8" s="167">
        <v>121.7</v>
      </c>
      <c r="AI8" s="159">
        <v>160</v>
      </c>
      <c r="AJ8" s="166">
        <v>82</v>
      </c>
      <c r="AK8" s="152" t="s">
        <v>207</v>
      </c>
      <c r="AL8" s="152">
        <v>772</v>
      </c>
      <c r="AM8" s="162">
        <v>91.5</v>
      </c>
    </row>
    <row r="9" spans="1:42" x14ac:dyDescent="0.3">
      <c r="B9" s="164" t="s">
        <v>218</v>
      </c>
      <c r="C9" s="152">
        <v>190</v>
      </c>
      <c r="D9" s="152">
        <v>115</v>
      </c>
      <c r="E9" s="152">
        <v>185</v>
      </c>
      <c r="F9" s="152">
        <v>88</v>
      </c>
      <c r="G9" s="152" t="s">
        <v>181</v>
      </c>
      <c r="H9" s="152">
        <v>221</v>
      </c>
      <c r="I9" s="152">
        <v>104</v>
      </c>
      <c r="J9" s="152">
        <v>259</v>
      </c>
      <c r="K9" s="152">
        <v>80</v>
      </c>
      <c r="L9" s="152"/>
      <c r="M9" s="152"/>
      <c r="N9" s="152"/>
      <c r="O9" s="152"/>
      <c r="P9" s="152"/>
      <c r="Q9" s="152"/>
      <c r="R9" s="152"/>
      <c r="S9" s="152"/>
      <c r="T9" s="152"/>
      <c r="U9" s="153"/>
      <c r="V9" s="152"/>
      <c r="W9" s="152"/>
      <c r="X9" s="152"/>
      <c r="Y9" s="152"/>
      <c r="Z9" s="152"/>
      <c r="AA9" s="36" t="s">
        <v>17</v>
      </c>
      <c r="AB9" s="3">
        <v>77</v>
      </c>
      <c r="AC9" s="37">
        <v>92.8</v>
      </c>
      <c r="AD9" s="3">
        <v>137</v>
      </c>
      <c r="AE9" s="75">
        <v>75.7</v>
      </c>
      <c r="AF9" s="152"/>
      <c r="AG9" s="159"/>
      <c r="AH9" s="167"/>
      <c r="AI9" s="159"/>
      <c r="AJ9" s="166"/>
      <c r="AK9" s="152"/>
      <c r="AL9" s="152"/>
      <c r="AM9" s="162"/>
    </row>
    <row r="10" spans="1:42" x14ac:dyDescent="0.3">
      <c r="B10" s="164"/>
      <c r="C10" s="152"/>
      <c r="D10" s="152"/>
      <c r="E10" s="152"/>
      <c r="F10" s="152"/>
      <c r="G10" s="152"/>
      <c r="H10" s="152"/>
      <c r="I10" s="152"/>
      <c r="J10" s="152"/>
      <c r="K10" s="152"/>
      <c r="L10" s="152" t="s">
        <v>248</v>
      </c>
      <c r="M10" s="152">
        <v>350</v>
      </c>
      <c r="N10" s="152">
        <v>101</v>
      </c>
      <c r="O10" s="152">
        <v>394</v>
      </c>
      <c r="P10" s="152">
        <v>74</v>
      </c>
      <c r="Q10" s="152" t="s">
        <v>201</v>
      </c>
      <c r="R10" s="152">
        <v>136</v>
      </c>
      <c r="S10" s="152">
        <v>108</v>
      </c>
      <c r="T10" s="152">
        <v>169</v>
      </c>
      <c r="U10" s="153">
        <v>75</v>
      </c>
      <c r="V10" s="152" t="s">
        <v>192</v>
      </c>
      <c r="W10" s="152">
        <v>183</v>
      </c>
      <c r="X10" s="152">
        <v>92.1</v>
      </c>
      <c r="Y10" s="152">
        <v>247</v>
      </c>
      <c r="Z10" s="152">
        <v>72</v>
      </c>
      <c r="AA10" s="36" t="s">
        <v>18</v>
      </c>
      <c r="AB10" s="3">
        <v>85</v>
      </c>
      <c r="AC10" s="37">
        <v>84.4</v>
      </c>
      <c r="AD10" s="3">
        <v>158</v>
      </c>
      <c r="AE10" s="75">
        <v>72.900000000000006</v>
      </c>
      <c r="AF10" s="152"/>
      <c r="AG10" s="159"/>
      <c r="AH10" s="167"/>
      <c r="AI10" s="159"/>
      <c r="AJ10" s="166"/>
      <c r="AK10" s="152"/>
      <c r="AL10" s="152"/>
      <c r="AM10" s="162"/>
    </row>
    <row r="11" spans="1:42" x14ac:dyDescent="0.3">
      <c r="B11" s="164" t="s">
        <v>219</v>
      </c>
      <c r="C11" s="152">
        <v>253</v>
      </c>
      <c r="D11" s="152">
        <v>112</v>
      </c>
      <c r="E11" s="152">
        <v>289</v>
      </c>
      <c r="F11" s="152">
        <v>87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3"/>
      <c r="V11" s="152"/>
      <c r="W11" s="152"/>
      <c r="X11" s="152"/>
      <c r="Y11" s="152"/>
      <c r="Z11" s="152"/>
      <c r="AA11" s="36" t="s">
        <v>19</v>
      </c>
      <c r="AB11" s="3">
        <v>84</v>
      </c>
      <c r="AC11" s="37">
        <v>93.6</v>
      </c>
      <c r="AD11" s="3">
        <v>160</v>
      </c>
      <c r="AE11" s="75">
        <v>72.099999999999994</v>
      </c>
      <c r="AF11" s="152" t="s">
        <v>208</v>
      </c>
      <c r="AG11" s="159">
        <v>157</v>
      </c>
      <c r="AH11" s="167">
        <v>106.9</v>
      </c>
      <c r="AI11" s="159">
        <v>181</v>
      </c>
      <c r="AJ11" s="166">
        <v>82.8</v>
      </c>
      <c r="AK11" s="158" t="s">
        <v>208</v>
      </c>
      <c r="AL11" s="152">
        <v>692</v>
      </c>
      <c r="AM11" s="162">
        <v>89.5</v>
      </c>
    </row>
    <row r="12" spans="1:42" x14ac:dyDescent="0.3">
      <c r="B12" s="164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 t="s">
        <v>202</v>
      </c>
      <c r="R12" s="152">
        <v>179</v>
      </c>
      <c r="S12" s="152">
        <v>100</v>
      </c>
      <c r="T12" s="152">
        <v>256</v>
      </c>
      <c r="U12" s="153">
        <v>77</v>
      </c>
      <c r="V12" s="152"/>
      <c r="W12" s="152"/>
      <c r="X12" s="152"/>
      <c r="Y12" s="152"/>
      <c r="Z12" s="152"/>
      <c r="AA12" s="36" t="s">
        <v>20</v>
      </c>
      <c r="AB12" s="3">
        <v>69</v>
      </c>
      <c r="AC12" s="37">
        <v>81</v>
      </c>
      <c r="AD12" s="3">
        <v>167</v>
      </c>
      <c r="AE12" s="75">
        <v>61.1</v>
      </c>
      <c r="AF12" s="152"/>
      <c r="AG12" s="159"/>
      <c r="AH12" s="167"/>
      <c r="AI12" s="159"/>
      <c r="AJ12" s="166"/>
      <c r="AK12" s="158"/>
      <c r="AL12" s="152"/>
      <c r="AM12" s="162"/>
    </row>
    <row r="13" spans="1:42" x14ac:dyDescent="0.3">
      <c r="B13" s="164" t="s">
        <v>220</v>
      </c>
      <c r="C13" s="152">
        <v>297</v>
      </c>
      <c r="D13" s="152">
        <v>115</v>
      </c>
      <c r="E13" s="152">
        <v>318</v>
      </c>
      <c r="F13" s="152">
        <v>84</v>
      </c>
      <c r="G13" s="152" t="s">
        <v>182</v>
      </c>
      <c r="H13" s="152">
        <v>308</v>
      </c>
      <c r="I13" s="152">
        <v>94</v>
      </c>
      <c r="J13" s="152">
        <v>317</v>
      </c>
      <c r="K13" s="152">
        <v>76</v>
      </c>
      <c r="L13" s="152"/>
      <c r="M13" s="152"/>
      <c r="N13" s="152"/>
      <c r="O13" s="152"/>
      <c r="P13" s="152"/>
      <c r="Q13" s="152"/>
      <c r="R13" s="152"/>
      <c r="S13" s="152"/>
      <c r="T13" s="152"/>
      <c r="U13" s="153"/>
      <c r="V13" s="152" t="s">
        <v>182</v>
      </c>
      <c r="W13" s="152">
        <v>308</v>
      </c>
      <c r="X13" s="152">
        <v>87.3</v>
      </c>
      <c r="Y13" s="152">
        <v>358</v>
      </c>
      <c r="Z13" s="152">
        <v>69.7</v>
      </c>
      <c r="AA13" s="36" t="s">
        <v>21</v>
      </c>
      <c r="AB13" s="3">
        <v>67</v>
      </c>
      <c r="AC13" s="37">
        <v>79.8</v>
      </c>
      <c r="AD13" s="3">
        <v>168</v>
      </c>
      <c r="AE13" s="75">
        <v>60</v>
      </c>
      <c r="AF13" s="152"/>
      <c r="AG13" s="159"/>
      <c r="AH13" s="167"/>
      <c r="AI13" s="159"/>
      <c r="AJ13" s="166"/>
      <c r="AK13" s="158"/>
      <c r="AL13" s="152"/>
      <c r="AM13" s="162"/>
    </row>
    <row r="14" spans="1:42" x14ac:dyDescent="0.3">
      <c r="B14" s="164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 t="s">
        <v>203</v>
      </c>
      <c r="R14" s="152">
        <v>192</v>
      </c>
      <c r="S14" s="152">
        <v>99</v>
      </c>
      <c r="T14" s="152">
        <v>193</v>
      </c>
      <c r="U14" s="153">
        <v>75</v>
      </c>
      <c r="V14" s="152"/>
      <c r="W14" s="152"/>
      <c r="X14" s="152"/>
      <c r="Y14" s="152"/>
      <c r="Z14" s="152"/>
      <c r="AA14" s="36" t="s">
        <v>22</v>
      </c>
      <c r="AB14" s="3">
        <v>73</v>
      </c>
      <c r="AC14" s="37">
        <v>88.8</v>
      </c>
      <c r="AD14" s="3">
        <v>136</v>
      </c>
      <c r="AE14" s="75">
        <v>61.1</v>
      </c>
      <c r="AF14" s="158" t="s">
        <v>209</v>
      </c>
      <c r="AG14" s="159">
        <v>149</v>
      </c>
      <c r="AH14" s="167">
        <v>98.3</v>
      </c>
      <c r="AI14" s="159">
        <v>200</v>
      </c>
      <c r="AJ14" s="166">
        <v>77.400000000000006</v>
      </c>
      <c r="AK14" s="152" t="s">
        <v>209</v>
      </c>
      <c r="AL14" s="152">
        <v>749</v>
      </c>
      <c r="AM14" s="162">
        <v>83.4</v>
      </c>
    </row>
    <row r="15" spans="1:42" x14ac:dyDescent="0.3">
      <c r="B15" s="164" t="s">
        <v>221</v>
      </c>
      <c r="C15" s="152">
        <v>292</v>
      </c>
      <c r="D15" s="152">
        <v>110</v>
      </c>
      <c r="E15" s="152">
        <v>322</v>
      </c>
      <c r="F15" s="152">
        <v>81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3"/>
      <c r="V15" s="152"/>
      <c r="W15" s="152"/>
      <c r="X15" s="152"/>
      <c r="Y15" s="152"/>
      <c r="Z15" s="152"/>
      <c r="AA15" s="36" t="s">
        <v>23</v>
      </c>
      <c r="AB15" s="3">
        <v>75</v>
      </c>
      <c r="AC15" s="37">
        <v>75.5</v>
      </c>
      <c r="AD15" s="3">
        <v>160</v>
      </c>
      <c r="AE15" s="75">
        <v>62.4</v>
      </c>
      <c r="AF15" s="158"/>
      <c r="AG15" s="159"/>
      <c r="AH15" s="167"/>
      <c r="AI15" s="159"/>
      <c r="AJ15" s="166"/>
      <c r="AK15" s="152"/>
      <c r="AL15" s="152"/>
      <c r="AM15" s="162"/>
    </row>
    <row r="16" spans="1:42" x14ac:dyDescent="0.3">
      <c r="B16" s="164"/>
      <c r="C16" s="152"/>
      <c r="D16" s="152"/>
      <c r="E16" s="152"/>
      <c r="F16" s="152"/>
      <c r="G16" s="152"/>
      <c r="H16" s="152"/>
      <c r="I16" s="152"/>
      <c r="J16" s="152"/>
      <c r="K16" s="152"/>
      <c r="L16" s="152" t="s">
        <v>249</v>
      </c>
      <c r="M16" s="152">
        <v>151</v>
      </c>
      <c r="N16" s="152">
        <v>94</v>
      </c>
      <c r="O16" s="152">
        <v>167</v>
      </c>
      <c r="P16" s="152">
        <v>69</v>
      </c>
      <c r="Q16" s="152" t="s">
        <v>204</v>
      </c>
      <c r="R16" s="152">
        <v>217</v>
      </c>
      <c r="S16" s="152">
        <v>94</v>
      </c>
      <c r="T16" s="152">
        <v>164</v>
      </c>
      <c r="U16" s="153">
        <v>72</v>
      </c>
      <c r="V16" s="152"/>
      <c r="W16" s="152"/>
      <c r="X16" s="152"/>
      <c r="Y16" s="152"/>
      <c r="Z16" s="152"/>
      <c r="AA16" s="36" t="s">
        <v>24</v>
      </c>
      <c r="AB16" s="3">
        <v>85</v>
      </c>
      <c r="AC16" s="37">
        <v>75.099999999999994</v>
      </c>
      <c r="AD16" s="3">
        <v>187</v>
      </c>
      <c r="AE16" s="75">
        <v>58.7</v>
      </c>
      <c r="AF16" s="158"/>
      <c r="AG16" s="159"/>
      <c r="AH16" s="167"/>
      <c r="AI16" s="159"/>
      <c r="AJ16" s="166"/>
      <c r="AK16" s="152"/>
      <c r="AL16" s="152"/>
      <c r="AM16" s="162"/>
    </row>
    <row r="17" spans="1:43" x14ac:dyDescent="0.3">
      <c r="B17" s="164" t="s">
        <v>210</v>
      </c>
      <c r="C17" s="152">
        <v>262</v>
      </c>
      <c r="D17" s="152">
        <v>107</v>
      </c>
      <c r="E17" s="152">
        <v>262</v>
      </c>
      <c r="F17" s="152">
        <v>81</v>
      </c>
      <c r="G17" s="152" t="s">
        <v>183</v>
      </c>
      <c r="H17" s="152">
        <v>204</v>
      </c>
      <c r="I17" s="152">
        <v>77</v>
      </c>
      <c r="J17" s="152">
        <v>247</v>
      </c>
      <c r="K17" s="152">
        <v>66</v>
      </c>
      <c r="L17" s="152"/>
      <c r="M17" s="152"/>
      <c r="N17" s="152"/>
      <c r="O17" s="152"/>
      <c r="P17" s="152"/>
      <c r="Q17" s="152"/>
      <c r="R17" s="152"/>
      <c r="S17" s="152"/>
      <c r="T17" s="152"/>
      <c r="U17" s="153"/>
      <c r="V17" s="152" t="s">
        <v>193</v>
      </c>
      <c r="W17" s="152">
        <v>169</v>
      </c>
      <c r="X17" s="152">
        <v>79.8</v>
      </c>
      <c r="Y17" s="152">
        <v>198</v>
      </c>
      <c r="Z17" s="152">
        <v>64.599999999999994</v>
      </c>
      <c r="AA17" s="36" t="s">
        <v>25</v>
      </c>
      <c r="AB17" s="3">
        <v>83</v>
      </c>
      <c r="AC17" s="37">
        <v>74.099999999999994</v>
      </c>
      <c r="AD17" s="3">
        <v>194</v>
      </c>
      <c r="AE17" s="75">
        <v>59.3</v>
      </c>
      <c r="AK17" s="152" t="s">
        <v>210</v>
      </c>
      <c r="AL17" s="152">
        <v>300</v>
      </c>
      <c r="AM17" s="162">
        <v>71.900000000000006</v>
      </c>
    </row>
    <row r="18" spans="1:43" x14ac:dyDescent="0.3">
      <c r="B18" s="164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3"/>
      <c r="R18" s="3"/>
      <c r="S18" s="3"/>
      <c r="T18" s="3"/>
      <c r="U18" s="34"/>
      <c r="V18" s="152"/>
      <c r="W18" s="152"/>
      <c r="X18" s="152"/>
      <c r="Y18" s="152"/>
      <c r="Z18" s="152"/>
      <c r="AA18" s="36" t="s">
        <v>26</v>
      </c>
      <c r="AB18" s="3">
        <v>74</v>
      </c>
      <c r="AC18" s="37">
        <v>73.3</v>
      </c>
      <c r="AD18" s="3">
        <v>147</v>
      </c>
      <c r="AE18" s="75">
        <v>50.7</v>
      </c>
      <c r="AK18" s="152"/>
      <c r="AL18" s="152"/>
      <c r="AM18" s="162"/>
    </row>
    <row r="19" spans="1:43" x14ac:dyDescent="0.3">
      <c r="A19" s="74" t="s">
        <v>34</v>
      </c>
      <c r="B19" s="16"/>
      <c r="C19" s="16">
        <v>1464</v>
      </c>
      <c r="D19" s="16">
        <v>111</v>
      </c>
      <c r="E19" s="16">
        <v>1552</v>
      </c>
      <c r="F19" s="16">
        <v>83</v>
      </c>
      <c r="G19" s="64"/>
      <c r="H19" s="16">
        <v>780</v>
      </c>
      <c r="I19" s="16">
        <v>97</v>
      </c>
      <c r="J19" s="16">
        <v>875</v>
      </c>
      <c r="K19" s="16">
        <v>75</v>
      </c>
      <c r="L19" s="16"/>
      <c r="M19" s="27">
        <v>632</v>
      </c>
      <c r="N19" s="16">
        <v>99</v>
      </c>
      <c r="O19" s="27">
        <v>680</v>
      </c>
      <c r="P19" s="16">
        <v>72</v>
      </c>
      <c r="Q19" s="16"/>
      <c r="R19" s="16">
        <v>862</v>
      </c>
      <c r="S19" s="16">
        <v>102</v>
      </c>
      <c r="T19" s="16">
        <v>925</v>
      </c>
      <c r="U19" s="16">
        <v>75</v>
      </c>
      <c r="V19" s="16"/>
      <c r="W19" s="16">
        <v>792</v>
      </c>
      <c r="X19" s="16">
        <v>86.9</v>
      </c>
      <c r="Y19" s="16">
        <v>1005</v>
      </c>
      <c r="Z19" s="16">
        <v>69.7</v>
      </c>
      <c r="AA19" s="16"/>
      <c r="AB19" s="16">
        <f>SUM(AB8:AB18)</f>
        <v>907</v>
      </c>
      <c r="AC19" s="28">
        <f>(AB8*AC8+AB9*AC9+AB10*AC10+AB11*AC11+AB12*AC12+AB13*AC13+AB14*AC14+AB15*AC15+AB16*AC16+AB17*AC17+AB18*AC18)/SUM(AB8:AB18)</f>
        <v>83.455898566703411</v>
      </c>
      <c r="AD19" s="16">
        <f>SUM(AD8:AD18)</f>
        <v>1806</v>
      </c>
      <c r="AE19" s="28">
        <f>(AD8*AE8+AD9*AE9+AD10*AE10+AD11*AE11+AD12*AE12+AD13*AE13+AD14*AE14+AD15*AE15+AD16*AE16+AD17*AE17+AD18*AE18)/SUM(AD8:AD18)</f>
        <v>63.289700996677738</v>
      </c>
      <c r="AF19" s="16"/>
      <c r="AG19" s="16"/>
      <c r="AH19" s="28">
        <v>108.3</v>
      </c>
      <c r="AI19" s="16"/>
      <c r="AJ19" s="16">
        <v>80.2</v>
      </c>
      <c r="AK19" s="16"/>
      <c r="AL19" s="16">
        <v>1044</v>
      </c>
      <c r="AM19" s="28">
        <v>108.2</v>
      </c>
      <c r="AN19" s="16">
        <v>1469</v>
      </c>
      <c r="AO19" s="28">
        <v>70.5</v>
      </c>
      <c r="AP19" s="16" t="s">
        <v>213</v>
      </c>
      <c r="AQ19" s="28">
        <v>86.2</v>
      </c>
    </row>
    <row r="20" spans="1:43" s="12" customFormat="1" x14ac:dyDescent="0.3">
      <c r="D20" s="8"/>
      <c r="F20" s="8"/>
      <c r="K20" s="8"/>
      <c r="N20" s="43"/>
      <c r="O20" s="43"/>
      <c r="P20" s="43"/>
      <c r="S20" s="43"/>
      <c r="U20" s="8"/>
      <c r="Z20" s="8"/>
      <c r="AH20" s="8"/>
      <c r="AJ20" s="8"/>
      <c r="AQ20" s="8"/>
    </row>
    <row r="21" spans="1:43" x14ac:dyDescent="0.3">
      <c r="A21" s="1" t="s">
        <v>36</v>
      </c>
      <c r="B21" s="152" t="s">
        <v>1</v>
      </c>
      <c r="C21" s="152"/>
      <c r="D21" s="152"/>
      <c r="E21" s="152"/>
      <c r="F21" s="152"/>
      <c r="G21" s="152" t="s">
        <v>2</v>
      </c>
      <c r="H21" s="152"/>
      <c r="I21" s="152"/>
      <c r="J21" s="152"/>
      <c r="K21" s="152"/>
      <c r="L21" s="152" t="s">
        <v>3</v>
      </c>
      <c r="M21" s="152"/>
      <c r="N21" s="152"/>
      <c r="O21" s="152"/>
      <c r="P21" s="152"/>
      <c r="Q21" s="152" t="s">
        <v>4</v>
      </c>
      <c r="R21" s="152"/>
      <c r="S21" s="152"/>
      <c r="T21" s="152"/>
      <c r="U21" s="152"/>
      <c r="V21" s="152" t="s">
        <v>5</v>
      </c>
      <c r="W21" s="152"/>
      <c r="X21" s="152"/>
      <c r="Y21" s="152"/>
      <c r="Z21" s="152"/>
      <c r="AA21" s="152" t="s">
        <v>6</v>
      </c>
      <c r="AB21" s="152"/>
      <c r="AC21" s="152"/>
      <c r="AD21" s="152"/>
      <c r="AE21" s="152"/>
      <c r="AF21" s="152" t="s">
        <v>7</v>
      </c>
      <c r="AG21" s="152"/>
      <c r="AH21" s="152"/>
      <c r="AI21" s="152"/>
      <c r="AJ21" s="152"/>
      <c r="AK21" s="152" t="s">
        <v>8</v>
      </c>
      <c r="AL21" s="152"/>
      <c r="AM21" s="152"/>
      <c r="AN21" s="152"/>
      <c r="AO21" s="152"/>
      <c r="AP21" s="12"/>
      <c r="AQ21" s="8"/>
    </row>
    <row r="22" spans="1:43" x14ac:dyDescent="0.3">
      <c r="B22" s="55" t="s">
        <v>37</v>
      </c>
      <c r="C22" s="55" t="s">
        <v>11</v>
      </c>
      <c r="D22" s="55" t="s">
        <v>27</v>
      </c>
      <c r="E22" s="55" t="s">
        <v>11</v>
      </c>
      <c r="F22" s="55" t="s">
        <v>28</v>
      </c>
      <c r="G22" s="3" t="s">
        <v>37</v>
      </c>
      <c r="H22" s="3" t="s">
        <v>11</v>
      </c>
      <c r="I22" s="3" t="s">
        <v>27</v>
      </c>
      <c r="J22" s="3" t="s">
        <v>11</v>
      </c>
      <c r="K22" s="3" t="s">
        <v>28</v>
      </c>
      <c r="L22" s="3" t="s">
        <v>37</v>
      </c>
      <c r="M22" s="3" t="s">
        <v>11</v>
      </c>
      <c r="N22" s="3" t="s">
        <v>27</v>
      </c>
      <c r="O22" s="3" t="s">
        <v>11</v>
      </c>
      <c r="P22" s="3" t="s">
        <v>28</v>
      </c>
      <c r="Q22" s="3" t="s">
        <v>37</v>
      </c>
      <c r="R22" s="3" t="s">
        <v>11</v>
      </c>
      <c r="S22" s="3" t="s">
        <v>27</v>
      </c>
      <c r="T22" s="3" t="s">
        <v>11</v>
      </c>
      <c r="U22" s="3" t="s">
        <v>28</v>
      </c>
      <c r="V22" s="3" t="s">
        <v>37</v>
      </c>
      <c r="W22" s="3" t="s">
        <v>11</v>
      </c>
      <c r="X22" s="3" t="s">
        <v>27</v>
      </c>
      <c r="Y22" s="3" t="s">
        <v>11</v>
      </c>
      <c r="Z22" s="3" t="s">
        <v>28</v>
      </c>
      <c r="AA22" s="55" t="s">
        <v>37</v>
      </c>
      <c r="AB22" s="55" t="s">
        <v>11</v>
      </c>
      <c r="AC22" s="55" t="s">
        <v>27</v>
      </c>
      <c r="AD22" s="55" t="s">
        <v>11</v>
      </c>
      <c r="AE22" s="55" t="s">
        <v>28</v>
      </c>
      <c r="AF22" s="3" t="s">
        <v>37</v>
      </c>
      <c r="AG22" s="3" t="s">
        <v>11</v>
      </c>
      <c r="AH22" s="3" t="s">
        <v>27</v>
      </c>
      <c r="AI22" s="3" t="s">
        <v>11</v>
      </c>
      <c r="AJ22" s="3" t="s">
        <v>28</v>
      </c>
      <c r="AK22" s="55" t="s">
        <v>37</v>
      </c>
      <c r="AL22" s="55" t="s">
        <v>11</v>
      </c>
      <c r="AM22" s="3" t="s">
        <v>27</v>
      </c>
      <c r="AN22" s="3" t="s">
        <v>11</v>
      </c>
      <c r="AO22" s="3" t="s">
        <v>28</v>
      </c>
    </row>
    <row r="23" spans="1:43" x14ac:dyDescent="0.3">
      <c r="B23" s="25" t="s">
        <v>222</v>
      </c>
      <c r="C23" s="3">
        <v>66</v>
      </c>
      <c r="D23" s="3">
        <v>36</v>
      </c>
      <c r="E23" s="3">
        <v>64</v>
      </c>
      <c r="F23" s="3">
        <v>36</v>
      </c>
      <c r="G23" s="102" t="s">
        <v>311</v>
      </c>
      <c r="H23" s="103">
        <v>239</v>
      </c>
      <c r="I23" s="103">
        <v>31.8</v>
      </c>
      <c r="J23" s="103">
        <v>228</v>
      </c>
      <c r="K23" s="103">
        <v>32.200000000000003</v>
      </c>
      <c r="AA23" s="36" t="s">
        <v>12</v>
      </c>
      <c r="AB23" s="3">
        <v>277</v>
      </c>
      <c r="AC23" s="37">
        <v>31.7</v>
      </c>
      <c r="AD23" s="3">
        <v>302</v>
      </c>
      <c r="AE23" s="37">
        <v>31.4</v>
      </c>
      <c r="AK23" s="3"/>
      <c r="AL23" s="3" t="s">
        <v>212</v>
      </c>
      <c r="AM23" t="s">
        <v>211</v>
      </c>
      <c r="AN23" t="s">
        <v>217</v>
      </c>
    </row>
    <row r="24" spans="1:43" x14ac:dyDescent="0.3">
      <c r="B24" s="26" t="s">
        <v>223</v>
      </c>
      <c r="C24" s="3">
        <v>150</v>
      </c>
      <c r="D24" s="3">
        <v>34</v>
      </c>
      <c r="E24" s="3">
        <v>141</v>
      </c>
      <c r="F24" s="3">
        <v>34</v>
      </c>
      <c r="G24" s="104" t="s">
        <v>312</v>
      </c>
      <c r="H24" s="105">
        <v>184</v>
      </c>
      <c r="I24" s="105">
        <v>32</v>
      </c>
      <c r="J24" s="105">
        <v>164</v>
      </c>
      <c r="K24" s="105">
        <v>31.6</v>
      </c>
      <c r="Q24" s="3"/>
      <c r="R24" s="85" t="s">
        <v>304</v>
      </c>
      <c r="S24" s="85"/>
      <c r="T24" s="84"/>
      <c r="U24" s="84"/>
      <c r="V24" s="31" t="s">
        <v>196</v>
      </c>
      <c r="W24" s="3">
        <v>490</v>
      </c>
      <c r="X24" s="3">
        <v>34</v>
      </c>
      <c r="Y24" s="3">
        <v>559</v>
      </c>
      <c r="Z24" s="3">
        <v>35</v>
      </c>
      <c r="AA24" s="36" t="s">
        <v>13</v>
      </c>
      <c r="AB24" s="3">
        <v>168</v>
      </c>
      <c r="AC24" s="37">
        <v>33</v>
      </c>
      <c r="AD24" s="3">
        <v>179</v>
      </c>
      <c r="AE24" s="37">
        <v>32.9</v>
      </c>
      <c r="AK24" s="39" t="s">
        <v>214</v>
      </c>
      <c r="AL24" s="3">
        <v>1503</v>
      </c>
      <c r="AM24" s="5"/>
      <c r="AN24" s="170"/>
      <c r="AO24" s="5"/>
    </row>
    <row r="25" spans="1:43" x14ac:dyDescent="0.3">
      <c r="B25" s="26" t="s">
        <v>224</v>
      </c>
      <c r="C25" s="3">
        <v>134</v>
      </c>
      <c r="D25" s="3">
        <v>35</v>
      </c>
      <c r="E25" s="3">
        <v>135</v>
      </c>
      <c r="F25" s="3">
        <v>35</v>
      </c>
      <c r="Q25" s="85" t="s">
        <v>302</v>
      </c>
      <c r="R25" s="3">
        <v>636</v>
      </c>
      <c r="S25" s="3">
        <v>31.8</v>
      </c>
      <c r="V25" s="32" t="s">
        <v>198</v>
      </c>
      <c r="W25" s="33">
        <v>476</v>
      </c>
      <c r="X25" s="33">
        <v>35</v>
      </c>
      <c r="Y25" s="33">
        <v>574</v>
      </c>
      <c r="Z25" s="33">
        <v>36</v>
      </c>
      <c r="AA25" s="36" t="s">
        <v>14</v>
      </c>
      <c r="AB25" s="3">
        <v>93</v>
      </c>
      <c r="AC25" s="37">
        <v>35</v>
      </c>
      <c r="AD25" s="3">
        <v>89</v>
      </c>
      <c r="AE25" s="37">
        <v>33.1</v>
      </c>
      <c r="AK25" s="40" t="s">
        <v>215</v>
      </c>
      <c r="AL25" s="3">
        <v>1620</v>
      </c>
      <c r="AM25" s="5"/>
      <c r="AN25" s="170"/>
      <c r="AO25" s="5"/>
    </row>
    <row r="26" spans="1:43" x14ac:dyDescent="0.3">
      <c r="B26" s="26" t="s">
        <v>225</v>
      </c>
      <c r="C26" s="3">
        <v>117</v>
      </c>
      <c r="D26" s="3">
        <v>35</v>
      </c>
      <c r="E26" s="3">
        <v>123</v>
      </c>
      <c r="F26" s="3">
        <v>34</v>
      </c>
      <c r="Q26" s="85" t="s">
        <v>303</v>
      </c>
      <c r="R26" s="3">
        <v>687</v>
      </c>
      <c r="S26" s="3">
        <v>32.700000000000003</v>
      </c>
      <c r="V26" s="32" t="s">
        <v>197</v>
      </c>
      <c r="W26" s="3">
        <v>423</v>
      </c>
      <c r="X26" s="3">
        <v>35</v>
      </c>
      <c r="Y26" s="3">
        <v>577</v>
      </c>
      <c r="Z26" s="3">
        <v>37</v>
      </c>
      <c r="AA26" s="36" t="s">
        <v>15</v>
      </c>
      <c r="AB26" s="3">
        <v>80</v>
      </c>
      <c r="AC26" s="37">
        <v>34.1</v>
      </c>
      <c r="AD26" s="3">
        <v>117</v>
      </c>
      <c r="AE26" s="37">
        <v>35.1</v>
      </c>
      <c r="AK26" s="3" t="s">
        <v>216</v>
      </c>
      <c r="AL26" s="3">
        <v>1500</v>
      </c>
      <c r="AM26" s="5"/>
      <c r="AN26" s="170"/>
      <c r="AO26" s="12"/>
      <c r="AP26" s="8"/>
    </row>
    <row r="27" spans="1:43" x14ac:dyDescent="0.3">
      <c r="B27" s="26"/>
      <c r="C27" s="3"/>
      <c r="D27" s="3"/>
      <c r="E27" s="3"/>
      <c r="F27" s="3"/>
      <c r="V27" s="15"/>
      <c r="AA27" s="4"/>
      <c r="AC27" s="5"/>
      <c r="AE27" s="5"/>
      <c r="AK27" s="3"/>
      <c r="AL27" s="3" t="s">
        <v>212</v>
      </c>
      <c r="AM27" s="3" t="s">
        <v>211</v>
      </c>
    </row>
    <row r="28" spans="1:43" x14ac:dyDescent="0.3">
      <c r="B28" s="26" t="s">
        <v>226</v>
      </c>
      <c r="C28" s="3">
        <v>170</v>
      </c>
      <c r="D28" s="3">
        <v>36</v>
      </c>
      <c r="E28" s="3">
        <v>176</v>
      </c>
      <c r="F28" s="3">
        <v>35</v>
      </c>
      <c r="G28" s="3" t="s">
        <v>16</v>
      </c>
      <c r="H28" s="3">
        <v>47</v>
      </c>
      <c r="I28" s="3">
        <v>39.9</v>
      </c>
      <c r="J28" s="3">
        <v>52</v>
      </c>
      <c r="K28" s="3">
        <v>36.5</v>
      </c>
      <c r="L28" s="152" t="s">
        <v>191</v>
      </c>
      <c r="M28" s="152">
        <v>131</v>
      </c>
      <c r="N28" s="152">
        <v>33.6</v>
      </c>
      <c r="O28" s="152">
        <v>119</v>
      </c>
      <c r="P28" s="152">
        <v>32.799999999999997</v>
      </c>
      <c r="Q28" s="152" t="s">
        <v>200</v>
      </c>
      <c r="R28" s="152">
        <v>138</v>
      </c>
      <c r="S28" s="152">
        <v>33</v>
      </c>
      <c r="T28" s="152">
        <v>143</v>
      </c>
      <c r="U28" s="153">
        <v>33</v>
      </c>
      <c r="V28" s="152" t="s">
        <v>191</v>
      </c>
      <c r="W28" s="152">
        <v>132</v>
      </c>
      <c r="X28" s="152">
        <v>33.9</v>
      </c>
      <c r="Y28" s="152">
        <v>202</v>
      </c>
      <c r="Z28" s="152">
        <v>34.6</v>
      </c>
      <c r="AA28" s="36" t="s">
        <v>16</v>
      </c>
      <c r="AB28" s="3">
        <v>135</v>
      </c>
      <c r="AC28" s="37">
        <v>34.799999999999997</v>
      </c>
      <c r="AD28" s="3">
        <v>192</v>
      </c>
      <c r="AE28" s="37">
        <v>34.200000000000003</v>
      </c>
      <c r="AF28" s="152" t="s">
        <v>207</v>
      </c>
      <c r="AG28" s="159">
        <v>164</v>
      </c>
      <c r="AH28" s="165">
        <v>42.2</v>
      </c>
      <c r="AI28" s="159">
        <v>160</v>
      </c>
      <c r="AJ28" s="167">
        <v>41</v>
      </c>
      <c r="AK28" s="152" t="s">
        <v>207</v>
      </c>
      <c r="AL28" s="152">
        <v>772</v>
      </c>
      <c r="AM28" s="162">
        <v>41.8</v>
      </c>
    </row>
    <row r="29" spans="1:43" x14ac:dyDescent="0.3">
      <c r="B29" s="164" t="s">
        <v>218</v>
      </c>
      <c r="C29" s="152">
        <v>190</v>
      </c>
      <c r="D29" s="152">
        <v>36</v>
      </c>
      <c r="E29" s="152">
        <v>185</v>
      </c>
      <c r="F29" s="152">
        <v>36</v>
      </c>
      <c r="G29" s="152" t="s">
        <v>181</v>
      </c>
      <c r="H29" s="152">
        <v>221</v>
      </c>
      <c r="I29" s="152">
        <v>39</v>
      </c>
      <c r="J29" s="152">
        <v>259</v>
      </c>
      <c r="K29" s="152">
        <v>38.5</v>
      </c>
      <c r="L29" s="152"/>
      <c r="M29" s="152"/>
      <c r="N29" s="152"/>
      <c r="O29" s="152"/>
      <c r="P29" s="152"/>
      <c r="Q29" s="152"/>
      <c r="R29" s="152"/>
      <c r="S29" s="152"/>
      <c r="T29" s="152"/>
      <c r="U29" s="153"/>
      <c r="V29" s="152"/>
      <c r="W29" s="152"/>
      <c r="X29" s="152"/>
      <c r="Y29" s="152"/>
      <c r="Z29" s="152"/>
      <c r="AA29" s="36" t="s">
        <v>17</v>
      </c>
      <c r="AB29" s="3">
        <v>77</v>
      </c>
      <c r="AC29" s="37">
        <v>36.299999999999997</v>
      </c>
      <c r="AD29" s="3">
        <v>137</v>
      </c>
      <c r="AE29" s="37">
        <v>36.5</v>
      </c>
      <c r="AF29" s="152"/>
      <c r="AG29" s="159"/>
      <c r="AH29" s="165"/>
      <c r="AI29" s="159"/>
      <c r="AJ29" s="167"/>
      <c r="AK29" s="152"/>
      <c r="AL29" s="152"/>
      <c r="AM29" s="162"/>
    </row>
    <row r="30" spans="1:43" x14ac:dyDescent="0.3">
      <c r="B30" s="164"/>
      <c r="C30" s="152"/>
      <c r="D30" s="152"/>
      <c r="E30" s="152"/>
      <c r="F30" s="152"/>
      <c r="G30" s="152"/>
      <c r="H30" s="152"/>
      <c r="I30" s="152"/>
      <c r="J30" s="152"/>
      <c r="K30" s="152"/>
      <c r="L30" s="152" t="s">
        <v>248</v>
      </c>
      <c r="M30" s="152">
        <v>350</v>
      </c>
      <c r="N30" s="152">
        <v>36.6</v>
      </c>
      <c r="O30" s="152">
        <v>394</v>
      </c>
      <c r="P30" s="152">
        <v>36.1</v>
      </c>
      <c r="Q30" s="152" t="s">
        <v>201</v>
      </c>
      <c r="R30" s="152">
        <v>136</v>
      </c>
      <c r="S30" s="152">
        <v>34</v>
      </c>
      <c r="T30" s="152">
        <v>169</v>
      </c>
      <c r="U30" s="153">
        <v>33</v>
      </c>
      <c r="V30" s="152" t="s">
        <v>192</v>
      </c>
      <c r="W30" s="152">
        <v>183</v>
      </c>
      <c r="X30" s="152">
        <v>34.6</v>
      </c>
      <c r="Y30" s="152">
        <v>247</v>
      </c>
      <c r="Z30" s="152">
        <v>34.700000000000003</v>
      </c>
      <c r="AA30" s="36" t="s">
        <v>18</v>
      </c>
      <c r="AB30" s="3">
        <v>85</v>
      </c>
      <c r="AC30" s="37">
        <v>35.9</v>
      </c>
      <c r="AD30" s="3">
        <v>158</v>
      </c>
      <c r="AE30" s="37">
        <v>36</v>
      </c>
      <c r="AF30" s="152"/>
      <c r="AG30" s="159"/>
      <c r="AH30" s="165"/>
      <c r="AI30" s="159"/>
      <c r="AJ30" s="167"/>
      <c r="AK30" s="152"/>
      <c r="AL30" s="152"/>
      <c r="AM30" s="162"/>
    </row>
    <row r="31" spans="1:43" x14ac:dyDescent="0.3">
      <c r="B31" s="164" t="s">
        <v>219</v>
      </c>
      <c r="C31" s="152">
        <v>253</v>
      </c>
      <c r="D31" s="152">
        <v>36</v>
      </c>
      <c r="E31" s="152">
        <v>289</v>
      </c>
      <c r="F31" s="152">
        <v>36</v>
      </c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3"/>
      <c r="V31" s="152"/>
      <c r="W31" s="152"/>
      <c r="X31" s="152"/>
      <c r="Y31" s="152"/>
      <c r="Z31" s="152"/>
      <c r="AA31" s="36" t="s">
        <v>19</v>
      </c>
      <c r="AB31" s="3">
        <v>84</v>
      </c>
      <c r="AC31" s="37">
        <v>36.1</v>
      </c>
      <c r="AD31" s="3">
        <v>160</v>
      </c>
      <c r="AE31" s="37">
        <v>35.700000000000003</v>
      </c>
      <c r="AF31" s="152" t="s">
        <v>208</v>
      </c>
      <c r="AG31" s="159">
        <v>157</v>
      </c>
      <c r="AH31" s="165">
        <v>40.700000000000003</v>
      </c>
      <c r="AI31" s="159">
        <v>181</v>
      </c>
      <c r="AJ31" s="167">
        <v>40.5</v>
      </c>
      <c r="AK31" s="158" t="s">
        <v>208</v>
      </c>
      <c r="AL31" s="152">
        <v>692</v>
      </c>
      <c r="AM31" s="162">
        <v>42.7</v>
      </c>
    </row>
    <row r="32" spans="1:43" x14ac:dyDescent="0.3">
      <c r="B32" s="164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 t="s">
        <v>202</v>
      </c>
      <c r="R32" s="152">
        <v>179</v>
      </c>
      <c r="S32" s="152">
        <v>35</v>
      </c>
      <c r="T32" s="152">
        <v>256</v>
      </c>
      <c r="U32" s="153">
        <v>35</v>
      </c>
      <c r="V32" s="152"/>
      <c r="W32" s="152"/>
      <c r="X32" s="152"/>
      <c r="Y32" s="152"/>
      <c r="Z32" s="152"/>
      <c r="AA32" s="36" t="s">
        <v>20</v>
      </c>
      <c r="AB32" s="3">
        <v>69</v>
      </c>
      <c r="AC32" s="37">
        <v>33.799999999999997</v>
      </c>
      <c r="AD32" s="3">
        <v>167</v>
      </c>
      <c r="AE32" s="37">
        <v>34.700000000000003</v>
      </c>
      <c r="AF32" s="152"/>
      <c r="AG32" s="159"/>
      <c r="AH32" s="165"/>
      <c r="AI32" s="159"/>
      <c r="AJ32" s="167"/>
      <c r="AK32" s="158"/>
      <c r="AL32" s="152"/>
      <c r="AM32" s="162"/>
    </row>
    <row r="33" spans="1:43" x14ac:dyDescent="0.3">
      <c r="B33" s="164" t="s">
        <v>220</v>
      </c>
      <c r="C33" s="152">
        <v>297</v>
      </c>
      <c r="D33" s="152">
        <v>37</v>
      </c>
      <c r="E33" s="152">
        <v>318</v>
      </c>
      <c r="F33" s="152">
        <v>36</v>
      </c>
      <c r="G33" s="152" t="s">
        <v>182</v>
      </c>
      <c r="H33" s="152">
        <v>308</v>
      </c>
      <c r="I33" s="152">
        <v>38.9</v>
      </c>
      <c r="J33" s="152">
        <v>317</v>
      </c>
      <c r="K33" s="152">
        <v>37.9</v>
      </c>
      <c r="L33" s="152"/>
      <c r="M33" s="152"/>
      <c r="N33" s="152"/>
      <c r="O33" s="152"/>
      <c r="P33" s="152"/>
      <c r="Q33" s="152"/>
      <c r="R33" s="152"/>
      <c r="S33" s="152"/>
      <c r="T33" s="152"/>
      <c r="U33" s="153"/>
      <c r="V33" s="152" t="s">
        <v>182</v>
      </c>
      <c r="W33" s="152">
        <v>308</v>
      </c>
      <c r="X33" s="152">
        <v>33.799999999999997</v>
      </c>
      <c r="Y33" s="152">
        <v>358</v>
      </c>
      <c r="Z33" s="152">
        <v>34.700000000000003</v>
      </c>
      <c r="AA33" s="36" t="s">
        <v>21</v>
      </c>
      <c r="AB33" s="3">
        <v>67</v>
      </c>
      <c r="AC33" s="37">
        <v>33.9</v>
      </c>
      <c r="AD33" s="3">
        <v>168</v>
      </c>
      <c r="AE33" s="37">
        <v>35</v>
      </c>
      <c r="AF33" s="152"/>
      <c r="AG33" s="159"/>
      <c r="AH33" s="165"/>
      <c r="AI33" s="159"/>
      <c r="AJ33" s="167"/>
      <c r="AK33" s="158"/>
      <c r="AL33" s="152"/>
      <c r="AM33" s="162"/>
    </row>
    <row r="34" spans="1:43" x14ac:dyDescent="0.3">
      <c r="B34" s="164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 t="s">
        <v>203</v>
      </c>
      <c r="R34" s="152">
        <v>192</v>
      </c>
      <c r="S34" s="152">
        <v>34</v>
      </c>
      <c r="T34" s="152">
        <v>193</v>
      </c>
      <c r="U34" s="153">
        <v>35</v>
      </c>
      <c r="V34" s="152"/>
      <c r="W34" s="152"/>
      <c r="X34" s="152"/>
      <c r="Y34" s="152"/>
      <c r="Z34" s="152"/>
      <c r="AA34" s="36" t="s">
        <v>22</v>
      </c>
      <c r="AB34" s="3">
        <v>73</v>
      </c>
      <c r="AC34" s="37">
        <v>35.9</v>
      </c>
      <c r="AD34" s="3">
        <v>136</v>
      </c>
      <c r="AE34" s="37">
        <v>34.700000000000003</v>
      </c>
      <c r="AF34" s="158" t="s">
        <v>209</v>
      </c>
      <c r="AG34" s="159">
        <v>149</v>
      </c>
      <c r="AH34" s="167">
        <v>39</v>
      </c>
      <c r="AI34" s="159">
        <v>200</v>
      </c>
      <c r="AJ34" s="167">
        <v>41</v>
      </c>
      <c r="AK34" s="152" t="s">
        <v>209</v>
      </c>
      <c r="AL34" s="152">
        <v>749</v>
      </c>
      <c r="AM34" s="162">
        <v>41.6</v>
      </c>
    </row>
    <row r="35" spans="1:43" x14ac:dyDescent="0.3">
      <c r="B35" s="164" t="s">
        <v>221</v>
      </c>
      <c r="C35" s="152">
        <v>292</v>
      </c>
      <c r="D35" s="152">
        <v>37</v>
      </c>
      <c r="E35" s="152">
        <v>322</v>
      </c>
      <c r="F35" s="152">
        <v>36</v>
      </c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3"/>
      <c r="V35" s="152"/>
      <c r="W35" s="152"/>
      <c r="X35" s="152"/>
      <c r="Y35" s="152"/>
      <c r="Z35" s="152"/>
      <c r="AA35" s="36" t="s">
        <v>23</v>
      </c>
      <c r="AB35" s="3">
        <v>75</v>
      </c>
      <c r="AC35" s="37">
        <v>33.799999999999997</v>
      </c>
      <c r="AD35" s="3">
        <v>160</v>
      </c>
      <c r="AE35" s="37">
        <v>34.5</v>
      </c>
      <c r="AF35" s="158"/>
      <c r="AG35" s="159"/>
      <c r="AH35" s="167"/>
      <c r="AI35" s="159"/>
      <c r="AJ35" s="167"/>
      <c r="AK35" s="152"/>
      <c r="AL35" s="152"/>
      <c r="AM35" s="162"/>
    </row>
    <row r="36" spans="1:43" x14ac:dyDescent="0.3">
      <c r="B36" s="164"/>
      <c r="C36" s="152"/>
      <c r="D36" s="152"/>
      <c r="E36" s="152"/>
      <c r="F36" s="152"/>
      <c r="G36" s="152"/>
      <c r="H36" s="152"/>
      <c r="I36" s="152"/>
      <c r="J36" s="152"/>
      <c r="K36" s="152"/>
      <c r="L36" s="152" t="s">
        <v>249</v>
      </c>
      <c r="M36" s="152">
        <v>151</v>
      </c>
      <c r="N36" s="152">
        <v>39.4</v>
      </c>
      <c r="O36" s="152">
        <v>167</v>
      </c>
      <c r="P36" s="152">
        <v>37.4</v>
      </c>
      <c r="Q36" s="152" t="s">
        <v>204</v>
      </c>
      <c r="R36" s="152">
        <v>217</v>
      </c>
      <c r="S36" s="152">
        <v>34</v>
      </c>
      <c r="T36" s="152">
        <v>164</v>
      </c>
      <c r="U36" s="153">
        <v>35</v>
      </c>
      <c r="V36" s="152"/>
      <c r="W36" s="152"/>
      <c r="X36" s="152"/>
      <c r="Y36" s="152"/>
      <c r="Z36" s="152"/>
      <c r="AA36" s="36" t="s">
        <v>24</v>
      </c>
      <c r="AB36" s="3">
        <v>85</v>
      </c>
      <c r="AC36" s="37">
        <v>34.1</v>
      </c>
      <c r="AD36" s="3">
        <v>187</v>
      </c>
      <c r="AE36" s="37">
        <v>34.5</v>
      </c>
      <c r="AF36" s="158"/>
      <c r="AG36" s="159"/>
      <c r="AH36" s="167"/>
      <c r="AI36" s="159"/>
      <c r="AJ36" s="167"/>
      <c r="AK36" s="152"/>
      <c r="AL36" s="152"/>
      <c r="AM36" s="162"/>
    </row>
    <row r="37" spans="1:43" x14ac:dyDescent="0.3">
      <c r="B37" s="164" t="s">
        <v>210</v>
      </c>
      <c r="C37" s="152">
        <v>262</v>
      </c>
      <c r="D37" s="152">
        <v>36</v>
      </c>
      <c r="E37" s="152">
        <v>262</v>
      </c>
      <c r="F37" s="152">
        <v>36</v>
      </c>
      <c r="G37" s="152" t="s">
        <v>183</v>
      </c>
      <c r="H37" s="152">
        <v>204</v>
      </c>
      <c r="I37" s="152">
        <v>36.6</v>
      </c>
      <c r="J37" s="152">
        <v>247</v>
      </c>
      <c r="K37" s="152">
        <v>36.799999999999997</v>
      </c>
      <c r="L37" s="152"/>
      <c r="M37" s="152"/>
      <c r="N37" s="152"/>
      <c r="O37" s="152"/>
      <c r="P37" s="152"/>
      <c r="Q37" s="152"/>
      <c r="R37" s="152"/>
      <c r="S37" s="152"/>
      <c r="T37" s="152"/>
      <c r="U37" s="153"/>
      <c r="V37" s="152" t="s">
        <v>193</v>
      </c>
      <c r="W37" s="152">
        <v>169</v>
      </c>
      <c r="X37" s="152">
        <v>33.6</v>
      </c>
      <c r="Y37" s="152">
        <v>198</v>
      </c>
      <c r="Z37" s="152">
        <v>33.200000000000003</v>
      </c>
      <c r="AA37" s="36" t="s">
        <v>25</v>
      </c>
      <c r="AB37" s="3">
        <v>83</v>
      </c>
      <c r="AC37" s="37">
        <v>33.799999999999997</v>
      </c>
      <c r="AD37" s="3">
        <v>194</v>
      </c>
      <c r="AE37" s="37">
        <v>34.1</v>
      </c>
      <c r="AK37" s="152" t="s">
        <v>210</v>
      </c>
      <c r="AL37" s="152">
        <v>300</v>
      </c>
      <c r="AM37" s="162">
        <v>39.6</v>
      </c>
    </row>
    <row r="38" spans="1:43" x14ac:dyDescent="0.3">
      <c r="B38" s="164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3"/>
      <c r="R38" s="3"/>
      <c r="S38" s="3"/>
      <c r="T38" s="3"/>
      <c r="U38" s="34"/>
      <c r="V38" s="152"/>
      <c r="W38" s="152"/>
      <c r="X38" s="152"/>
      <c r="Y38" s="152"/>
      <c r="Z38" s="152"/>
      <c r="AA38" s="36" t="s">
        <v>26</v>
      </c>
      <c r="AB38" s="3">
        <v>74</v>
      </c>
      <c r="AC38" s="37">
        <v>35.299999999999997</v>
      </c>
      <c r="AD38" s="3">
        <v>147</v>
      </c>
      <c r="AE38" s="37">
        <v>32.6</v>
      </c>
      <c r="AK38" s="152"/>
      <c r="AL38" s="152"/>
      <c r="AM38" s="162"/>
    </row>
    <row r="39" spans="1:43" x14ac:dyDescent="0.3">
      <c r="A39" s="53" t="s">
        <v>34</v>
      </c>
      <c r="B39" s="16"/>
      <c r="C39" s="16">
        <v>1464</v>
      </c>
      <c r="D39" s="16">
        <v>36</v>
      </c>
      <c r="E39" s="16">
        <v>1552</v>
      </c>
      <c r="F39" s="16">
        <v>36</v>
      </c>
      <c r="G39" s="16"/>
      <c r="H39" s="16">
        <v>780</v>
      </c>
      <c r="I39" s="16">
        <v>38.700000000000003</v>
      </c>
      <c r="J39" s="16">
        <v>875</v>
      </c>
      <c r="K39" s="16">
        <v>37.700000000000003</v>
      </c>
      <c r="L39" s="16"/>
      <c r="M39" s="27">
        <v>632</v>
      </c>
      <c r="N39" s="16">
        <v>36.700000000000003</v>
      </c>
      <c r="O39" s="27">
        <v>680</v>
      </c>
      <c r="P39" s="16">
        <v>35.9</v>
      </c>
      <c r="Q39" s="16"/>
      <c r="R39" s="16">
        <v>862</v>
      </c>
      <c r="S39" s="16">
        <v>34</v>
      </c>
      <c r="T39" s="16">
        <v>925</v>
      </c>
      <c r="U39" s="16">
        <v>34</v>
      </c>
      <c r="V39" s="56"/>
      <c r="W39" s="56">
        <v>792</v>
      </c>
      <c r="X39" s="56">
        <v>34</v>
      </c>
      <c r="Y39" s="56">
        <v>1005</v>
      </c>
      <c r="Z39" s="56">
        <v>34.4</v>
      </c>
      <c r="AA39" s="56"/>
      <c r="AB39" s="56">
        <f>SUM(AB28:AB38)</f>
        <v>907</v>
      </c>
      <c r="AC39" s="57">
        <f>(AB28*AC28+AB29*AC29+AB30*AC30+AB31*AC31+AB32*AC32+AB33*AC33+AB34*AC34+AB35*AC35+AB36*AC36+AB37*AC37+AB38*AC38)/SUM(AB28:AB38)</f>
        <v>34.897794928335173</v>
      </c>
      <c r="AD39" s="56">
        <f>SUM(AD28:AD38)</f>
        <v>1806</v>
      </c>
      <c r="AE39" s="57">
        <f>(AD28*AE28+AD29*AE29+AD30*AE30+AD31*AE31+AD32*AE32+AD33*AE33+AD34*AE34+AD35*AE35+AD36*AE36+AD37*AE37+AD38*AE38)/SUM(AD28:AD38)</f>
        <v>34.739811738648946</v>
      </c>
      <c r="AF39" s="16"/>
      <c r="AG39" s="16"/>
      <c r="AH39" s="28">
        <v>40.6</v>
      </c>
      <c r="AI39" s="16"/>
      <c r="AJ39" s="16">
        <v>40.799999999999997</v>
      </c>
      <c r="AK39" s="56"/>
      <c r="AL39" s="56">
        <v>1044</v>
      </c>
      <c r="AM39" s="57">
        <v>43.9</v>
      </c>
      <c r="AN39" s="16">
        <v>1469</v>
      </c>
      <c r="AO39" s="28">
        <v>40.1</v>
      </c>
      <c r="AP39" s="16" t="s">
        <v>213</v>
      </c>
      <c r="AQ39" s="28">
        <v>41.7</v>
      </c>
    </row>
    <row r="40" spans="1:43" s="12" customFormat="1" x14ac:dyDescent="0.3">
      <c r="D40" s="8"/>
      <c r="F40" s="8"/>
      <c r="N40" s="8"/>
      <c r="O40" s="8"/>
      <c r="P40" s="8"/>
      <c r="S40" s="8"/>
      <c r="U40" s="8"/>
      <c r="Z40" s="8"/>
      <c r="AH40" s="8"/>
      <c r="AJ40" s="8"/>
      <c r="AQ40" s="8"/>
    </row>
    <row r="41" spans="1:43" s="12" customFormat="1" x14ac:dyDescent="0.3">
      <c r="AQ41" s="8"/>
    </row>
    <row r="42" spans="1:43" s="12" customFormat="1" x14ac:dyDescent="0.3">
      <c r="K42" s="8"/>
    </row>
  </sheetData>
  <mergeCells count="272">
    <mergeCell ref="P28:P29"/>
    <mergeCell ref="L30:L35"/>
    <mergeCell ref="M30:M35"/>
    <mergeCell ref="N30:N35"/>
    <mergeCell ref="O30:O35"/>
    <mergeCell ref="P30:P35"/>
    <mergeCell ref="L36:L38"/>
    <mergeCell ref="M36:M38"/>
    <mergeCell ref="N36:N38"/>
    <mergeCell ref="O36:O38"/>
    <mergeCell ref="P36:P38"/>
    <mergeCell ref="P8:P9"/>
    <mergeCell ref="L10:L15"/>
    <mergeCell ref="M10:M15"/>
    <mergeCell ref="N10:N15"/>
    <mergeCell ref="O10:O15"/>
    <mergeCell ref="P10:P15"/>
    <mergeCell ref="L16:L18"/>
    <mergeCell ref="M16:M18"/>
    <mergeCell ref="N16:N18"/>
    <mergeCell ref="O16:O18"/>
    <mergeCell ref="P16:P18"/>
    <mergeCell ref="B37:B38"/>
    <mergeCell ref="C37:C38"/>
    <mergeCell ref="D37:D38"/>
    <mergeCell ref="E37:E38"/>
    <mergeCell ref="F37:F38"/>
    <mergeCell ref="L8:L9"/>
    <mergeCell ref="M8:M9"/>
    <mergeCell ref="N8:N9"/>
    <mergeCell ref="O8:O9"/>
    <mergeCell ref="L28:L29"/>
    <mergeCell ref="M28:M29"/>
    <mergeCell ref="N28:N29"/>
    <mergeCell ref="O28:O29"/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F35:F36"/>
    <mergeCell ref="D17:D18"/>
    <mergeCell ref="E17:E18"/>
    <mergeCell ref="F17:F18"/>
    <mergeCell ref="B29:B30"/>
    <mergeCell ref="C29:C30"/>
    <mergeCell ref="D29:D30"/>
    <mergeCell ref="E29:E30"/>
    <mergeCell ref="F29:F30"/>
    <mergeCell ref="B31:B32"/>
    <mergeCell ref="C31:C32"/>
    <mergeCell ref="D31:D32"/>
    <mergeCell ref="E31:E32"/>
    <mergeCell ref="F31:F32"/>
    <mergeCell ref="AN4:AN6"/>
    <mergeCell ref="AN24:AN26"/>
    <mergeCell ref="B9:B10"/>
    <mergeCell ref="C9:C10"/>
    <mergeCell ref="D9:D10"/>
    <mergeCell ref="E9:E10"/>
    <mergeCell ref="F9:F10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F13:F14"/>
    <mergeCell ref="B15:B16"/>
    <mergeCell ref="C15:C16"/>
    <mergeCell ref="D15:D16"/>
    <mergeCell ref="E15:E16"/>
    <mergeCell ref="F15:F16"/>
    <mergeCell ref="B17:B18"/>
    <mergeCell ref="C17:C18"/>
    <mergeCell ref="AK31:AK33"/>
    <mergeCell ref="AL31:AL33"/>
    <mergeCell ref="AK34:AK36"/>
    <mergeCell ref="AL34:AL36"/>
    <mergeCell ref="AK37:AK38"/>
    <mergeCell ref="AL37:AL38"/>
    <mergeCell ref="AM8:AM10"/>
    <mergeCell ref="AM11:AM13"/>
    <mergeCell ref="AM14:AM16"/>
    <mergeCell ref="AM17:AM18"/>
    <mergeCell ref="AM28:AM30"/>
    <mergeCell ref="AM31:AM33"/>
    <mergeCell ref="AM34:AM36"/>
    <mergeCell ref="AM37:AM38"/>
    <mergeCell ref="AK8:AK10"/>
    <mergeCell ref="AL8:AL10"/>
    <mergeCell ref="AK11:AK13"/>
    <mergeCell ref="AL11:AL13"/>
    <mergeCell ref="AK14:AK16"/>
    <mergeCell ref="AL14:AL16"/>
    <mergeCell ref="AK17:AK18"/>
    <mergeCell ref="AL17:AL18"/>
    <mergeCell ref="AK28:AK30"/>
    <mergeCell ref="AL28:AL30"/>
    <mergeCell ref="AF14:AF16"/>
    <mergeCell ref="AG14:AG16"/>
    <mergeCell ref="AH14:AH16"/>
    <mergeCell ref="AI14:AI16"/>
    <mergeCell ref="AJ14:AJ16"/>
    <mergeCell ref="AF28:AF30"/>
    <mergeCell ref="AG28:AG30"/>
    <mergeCell ref="AH28:AH30"/>
    <mergeCell ref="AI28:AI30"/>
    <mergeCell ref="AJ28:AJ30"/>
    <mergeCell ref="AF8:AF10"/>
    <mergeCell ref="AG8:AG10"/>
    <mergeCell ref="AH8:AH10"/>
    <mergeCell ref="AI8:AI10"/>
    <mergeCell ref="AJ8:AJ10"/>
    <mergeCell ref="AF11:AF13"/>
    <mergeCell ref="AG11:AG13"/>
    <mergeCell ref="AH11:AH13"/>
    <mergeCell ref="AI11:AI13"/>
    <mergeCell ref="AJ11:AJ13"/>
    <mergeCell ref="AH31:AH33"/>
    <mergeCell ref="AI31:AI33"/>
    <mergeCell ref="AJ31:AJ33"/>
    <mergeCell ref="Q34:Q35"/>
    <mergeCell ref="R34:R35"/>
    <mergeCell ref="S34:S35"/>
    <mergeCell ref="T34:T35"/>
    <mergeCell ref="U34:U35"/>
    <mergeCell ref="Z33:Z36"/>
    <mergeCell ref="AH34:AH36"/>
    <mergeCell ref="AI34:AI36"/>
    <mergeCell ref="AJ34:AJ36"/>
    <mergeCell ref="W28:W29"/>
    <mergeCell ref="X28:X29"/>
    <mergeCell ref="Y28:Y29"/>
    <mergeCell ref="V30:V32"/>
    <mergeCell ref="W30:W32"/>
    <mergeCell ref="X30:X32"/>
    <mergeCell ref="Y30:Y32"/>
    <mergeCell ref="AF34:AF36"/>
    <mergeCell ref="AG34:AG36"/>
    <mergeCell ref="AF31:AF33"/>
    <mergeCell ref="AG31:AG33"/>
    <mergeCell ref="U16:U17"/>
    <mergeCell ref="Q28:Q29"/>
    <mergeCell ref="R28:R29"/>
    <mergeCell ref="S28:S29"/>
    <mergeCell ref="T28:T29"/>
    <mergeCell ref="U28:U29"/>
    <mergeCell ref="Q36:Q37"/>
    <mergeCell ref="R36:R37"/>
    <mergeCell ref="S36:S37"/>
    <mergeCell ref="T36:T37"/>
    <mergeCell ref="U36:U37"/>
    <mergeCell ref="Q30:Q31"/>
    <mergeCell ref="R30:R31"/>
    <mergeCell ref="S30:S31"/>
    <mergeCell ref="T30:T31"/>
    <mergeCell ref="U30:U31"/>
    <mergeCell ref="Q32:Q33"/>
    <mergeCell ref="R32:R33"/>
    <mergeCell ref="S32:S33"/>
    <mergeCell ref="T32:T33"/>
    <mergeCell ref="U32:U33"/>
    <mergeCell ref="Z37:Z38"/>
    <mergeCell ref="Q8:Q9"/>
    <mergeCell ref="R8:R9"/>
    <mergeCell ref="S8:S9"/>
    <mergeCell ref="T8:T9"/>
    <mergeCell ref="U8:U9"/>
    <mergeCell ref="Q10:Q11"/>
    <mergeCell ref="R10:R11"/>
    <mergeCell ref="S10:S11"/>
    <mergeCell ref="Z8:Z9"/>
    <mergeCell ref="Z10:Z12"/>
    <mergeCell ref="Z13:Z16"/>
    <mergeCell ref="Z17:Z18"/>
    <mergeCell ref="Z28:Z29"/>
    <mergeCell ref="Z30:Z32"/>
    <mergeCell ref="V33:V36"/>
    <mergeCell ref="W33:W36"/>
    <mergeCell ref="X33:X36"/>
    <mergeCell ref="Y33:Y36"/>
    <mergeCell ref="V37:V38"/>
    <mergeCell ref="W37:W38"/>
    <mergeCell ref="X37:X38"/>
    <mergeCell ref="Y37:Y38"/>
    <mergeCell ref="V28:V29"/>
    <mergeCell ref="X13:X16"/>
    <mergeCell ref="Y13:Y16"/>
    <mergeCell ref="V17:V18"/>
    <mergeCell ref="W17:W18"/>
    <mergeCell ref="X17:X18"/>
    <mergeCell ref="Y17:Y18"/>
    <mergeCell ref="V10:V12"/>
    <mergeCell ref="W10:W12"/>
    <mergeCell ref="X10:X12"/>
    <mergeCell ref="Y10:Y12"/>
    <mergeCell ref="K13:K16"/>
    <mergeCell ref="I13:I16"/>
    <mergeCell ref="K9:K12"/>
    <mergeCell ref="I9:I12"/>
    <mergeCell ref="V8:V9"/>
    <mergeCell ref="W8:W9"/>
    <mergeCell ref="V13:V16"/>
    <mergeCell ref="W13:W16"/>
    <mergeCell ref="T10:T11"/>
    <mergeCell ref="U10:U11"/>
    <mergeCell ref="Q12:Q13"/>
    <mergeCell ref="R12:R13"/>
    <mergeCell ref="S12:S13"/>
    <mergeCell ref="T12:T13"/>
    <mergeCell ref="U12:U13"/>
    <mergeCell ref="Q14:Q15"/>
    <mergeCell ref="R14:R15"/>
    <mergeCell ref="S14:S15"/>
    <mergeCell ref="T14:T15"/>
    <mergeCell ref="U14:U15"/>
    <mergeCell ref="Q16:Q17"/>
    <mergeCell ref="R16:R17"/>
    <mergeCell ref="S16:S17"/>
    <mergeCell ref="T16:T17"/>
    <mergeCell ref="G37:G38"/>
    <mergeCell ref="H37:H38"/>
    <mergeCell ref="I37:I38"/>
    <mergeCell ref="J37:J38"/>
    <mergeCell ref="K37:K38"/>
    <mergeCell ref="K17:K18"/>
    <mergeCell ref="I17:I18"/>
    <mergeCell ref="K29:K32"/>
    <mergeCell ref="G33:G36"/>
    <mergeCell ref="H33:H36"/>
    <mergeCell ref="I33:I36"/>
    <mergeCell ref="J33:J36"/>
    <mergeCell ref="K33:K36"/>
    <mergeCell ref="G17:G18"/>
    <mergeCell ref="H17:H18"/>
    <mergeCell ref="J17:J18"/>
    <mergeCell ref="G29:G32"/>
    <mergeCell ref="H29:H32"/>
    <mergeCell ref="I29:I32"/>
    <mergeCell ref="J29:J32"/>
    <mergeCell ref="G9:G12"/>
    <mergeCell ref="H9:H12"/>
    <mergeCell ref="J9:J12"/>
    <mergeCell ref="G13:G16"/>
    <mergeCell ref="H13:H16"/>
    <mergeCell ref="J13:J16"/>
    <mergeCell ref="AF1:AJ1"/>
    <mergeCell ref="AK1:AO1"/>
    <mergeCell ref="B21:F21"/>
    <mergeCell ref="G21:K21"/>
    <mergeCell ref="L21:P21"/>
    <mergeCell ref="Q21:U21"/>
    <mergeCell ref="V21:Z21"/>
    <mergeCell ref="AA21:AE21"/>
    <mergeCell ref="AF21:AJ21"/>
    <mergeCell ref="AK21:AO21"/>
    <mergeCell ref="B1:F1"/>
    <mergeCell ref="G1:K1"/>
    <mergeCell ref="L1:P1"/>
    <mergeCell ref="Q1:U1"/>
    <mergeCell ref="V1:Z1"/>
    <mergeCell ref="AA1:AE1"/>
    <mergeCell ref="X8:X9"/>
    <mergeCell ref="Y8:Y9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42"/>
  <sheetViews>
    <sheetView workbookViewId="0">
      <pane xSplit="1" ySplit="2" topLeftCell="O3" activePane="bottomRight" state="frozen"/>
      <selection activeCell="C6" sqref="C6"/>
      <selection pane="topRight" activeCell="C6" sqref="C6"/>
      <selection pane="bottomLeft" activeCell="C6" sqref="C6"/>
      <selection pane="bottomRight" activeCell="AF4" sqref="AF4:AJ16"/>
    </sheetView>
  </sheetViews>
  <sheetFormatPr defaultColWidth="8.77734375" defaultRowHeight="14.4" x14ac:dyDescent="0.3"/>
  <cols>
    <col min="1" max="1" width="10.21875" bestFit="1" customWidth="1"/>
    <col min="2" max="2" width="6.44140625" bestFit="1" customWidth="1"/>
    <col min="3" max="5" width="5" bestFit="1" customWidth="1"/>
    <col min="6" max="6" width="8" bestFit="1" customWidth="1"/>
    <col min="7" max="7" width="6.44140625" bestFit="1" customWidth="1"/>
    <col min="8" max="8" width="4" bestFit="1" customWidth="1"/>
    <col min="9" max="9" width="5" bestFit="1" customWidth="1"/>
    <col min="10" max="10" width="4" bestFit="1" customWidth="1"/>
    <col min="11" max="11" width="8" bestFit="1" customWidth="1"/>
    <col min="12" max="12" width="6.44140625" bestFit="1" customWidth="1"/>
    <col min="13" max="13" width="4" bestFit="1" customWidth="1"/>
    <col min="14" max="14" width="5" bestFit="1" customWidth="1"/>
    <col min="15" max="15" width="4" bestFit="1" customWidth="1"/>
    <col min="16" max="16" width="8" bestFit="1" customWidth="1"/>
    <col min="17" max="17" width="6.44140625" bestFit="1" customWidth="1"/>
    <col min="18" max="18" width="4" bestFit="1" customWidth="1"/>
    <col min="19" max="19" width="5" bestFit="1" customWidth="1"/>
    <col min="20" max="20" width="4" bestFit="1" customWidth="1"/>
    <col min="21" max="21" width="8" bestFit="1" customWidth="1"/>
    <col min="22" max="22" width="6.44140625" bestFit="1" customWidth="1"/>
    <col min="23" max="23" width="4" bestFit="1" customWidth="1"/>
    <col min="24" max="25" width="5" bestFit="1" customWidth="1"/>
    <col min="26" max="26" width="8" bestFit="1" customWidth="1"/>
    <col min="27" max="27" width="6.44140625" bestFit="1" customWidth="1"/>
    <col min="28" max="28" width="4" customWidth="1"/>
    <col min="29" max="30" width="5" bestFit="1" customWidth="1"/>
    <col min="31" max="31" width="8" bestFit="1" customWidth="1"/>
    <col min="32" max="32" width="6.44140625" bestFit="1" customWidth="1"/>
    <col min="33" max="33" width="5" bestFit="1" customWidth="1"/>
    <col min="34" max="34" width="5.5546875" bestFit="1" customWidth="1"/>
    <col min="35" max="35" width="4" bestFit="1" customWidth="1"/>
    <col min="36" max="36" width="8" bestFit="1" customWidth="1"/>
    <col min="37" max="37" width="6.44140625" bestFit="1" customWidth="1"/>
    <col min="38" max="38" width="8.44140625" bestFit="1" customWidth="1"/>
    <col min="39" max="40" width="5" bestFit="1" customWidth="1"/>
    <col min="41" max="41" width="8" bestFit="1" customWidth="1"/>
  </cols>
  <sheetData>
    <row r="1" spans="1:42" x14ac:dyDescent="0.3">
      <c r="A1" s="1" t="s">
        <v>46</v>
      </c>
      <c r="B1" s="152" t="s">
        <v>1</v>
      </c>
      <c r="C1" s="152"/>
      <c r="D1" s="152"/>
      <c r="E1" s="152"/>
      <c r="F1" s="152"/>
      <c r="G1" s="152" t="s">
        <v>2</v>
      </c>
      <c r="H1" s="152"/>
      <c r="I1" s="152"/>
      <c r="J1" s="152"/>
      <c r="K1" s="152"/>
      <c r="L1" s="152" t="s">
        <v>3</v>
      </c>
      <c r="M1" s="152"/>
      <c r="N1" s="152"/>
      <c r="O1" s="152"/>
      <c r="P1" s="152"/>
      <c r="Q1" s="152" t="s">
        <v>4</v>
      </c>
      <c r="R1" s="152"/>
      <c r="S1" s="152"/>
      <c r="T1" s="152"/>
      <c r="U1" s="152"/>
      <c r="V1" s="152" t="s">
        <v>5</v>
      </c>
      <c r="W1" s="152"/>
      <c r="X1" s="152"/>
      <c r="Y1" s="152"/>
      <c r="Z1" s="152"/>
      <c r="AA1" s="152" t="s">
        <v>6</v>
      </c>
      <c r="AB1" s="152"/>
      <c r="AC1" s="152"/>
      <c r="AD1" s="152"/>
      <c r="AE1" s="152"/>
      <c r="AF1" s="152" t="s">
        <v>7</v>
      </c>
      <c r="AG1" s="152"/>
      <c r="AH1" s="152"/>
      <c r="AI1" s="152"/>
      <c r="AJ1" s="152"/>
      <c r="AK1" s="152" t="s">
        <v>8</v>
      </c>
      <c r="AL1" s="152"/>
      <c r="AM1" s="152"/>
      <c r="AN1" s="152"/>
      <c r="AO1" s="152"/>
    </row>
    <row r="2" spans="1:42" x14ac:dyDescent="0.3">
      <c r="B2" s="55" t="s">
        <v>37</v>
      </c>
      <c r="C2" s="55" t="s">
        <v>11</v>
      </c>
      <c r="D2" s="55" t="s">
        <v>27</v>
      </c>
      <c r="E2" s="55" t="s">
        <v>11</v>
      </c>
      <c r="F2" s="55" t="s">
        <v>28</v>
      </c>
      <c r="G2" s="3" t="s">
        <v>37</v>
      </c>
      <c r="H2" s="3" t="s">
        <v>11</v>
      </c>
      <c r="I2" s="3" t="s">
        <v>27</v>
      </c>
      <c r="J2" s="3" t="s">
        <v>11</v>
      </c>
      <c r="K2" s="3" t="s">
        <v>28</v>
      </c>
      <c r="L2" s="3" t="s">
        <v>37</v>
      </c>
      <c r="M2" s="3" t="s">
        <v>11</v>
      </c>
      <c r="N2" s="3" t="s">
        <v>27</v>
      </c>
      <c r="O2" s="3" t="s">
        <v>11</v>
      </c>
      <c r="P2" s="3" t="s">
        <v>28</v>
      </c>
      <c r="Q2" s="3" t="s">
        <v>37</v>
      </c>
      <c r="R2" s="3" t="s">
        <v>11</v>
      </c>
      <c r="S2" s="3" t="s">
        <v>27</v>
      </c>
      <c r="T2" s="3" t="s">
        <v>11</v>
      </c>
      <c r="U2" s="3" t="s">
        <v>28</v>
      </c>
      <c r="V2" s="3" t="s">
        <v>37</v>
      </c>
      <c r="W2" s="3" t="s">
        <v>11</v>
      </c>
      <c r="X2" s="3" t="s">
        <v>27</v>
      </c>
      <c r="Y2" s="3" t="s">
        <v>11</v>
      </c>
      <c r="Z2" s="3" t="s">
        <v>28</v>
      </c>
      <c r="AA2" s="55" t="s">
        <v>37</v>
      </c>
      <c r="AB2" s="55" t="s">
        <v>11</v>
      </c>
      <c r="AC2" s="55" t="s">
        <v>27</v>
      </c>
      <c r="AD2" s="55" t="s">
        <v>11</v>
      </c>
      <c r="AE2" s="55" t="s">
        <v>28</v>
      </c>
      <c r="AF2" s="3" t="s">
        <v>37</v>
      </c>
      <c r="AG2" s="3" t="s">
        <v>11</v>
      </c>
      <c r="AH2" s="3" t="s">
        <v>27</v>
      </c>
      <c r="AI2" s="3" t="s">
        <v>11</v>
      </c>
      <c r="AJ2" s="3" t="s">
        <v>28</v>
      </c>
      <c r="AK2" s="55" t="s">
        <v>37</v>
      </c>
      <c r="AL2" s="55" t="s">
        <v>11</v>
      </c>
      <c r="AM2" s="55" t="s">
        <v>27</v>
      </c>
      <c r="AN2" s="55" t="s">
        <v>11</v>
      </c>
      <c r="AO2" s="3" t="s">
        <v>28</v>
      </c>
    </row>
    <row r="3" spans="1:42" x14ac:dyDescent="0.3">
      <c r="B3" s="25" t="s">
        <v>222</v>
      </c>
      <c r="C3" s="3">
        <v>66</v>
      </c>
      <c r="D3" s="3">
        <v>30</v>
      </c>
      <c r="E3" s="3">
        <v>64</v>
      </c>
      <c r="F3" s="3">
        <v>27</v>
      </c>
      <c r="G3" s="102" t="s">
        <v>311</v>
      </c>
      <c r="H3" s="103">
        <v>239</v>
      </c>
      <c r="I3" s="103">
        <v>19.100000000000001</v>
      </c>
      <c r="J3" s="103">
        <v>228</v>
      </c>
      <c r="K3" s="103">
        <v>17.399999999999999</v>
      </c>
      <c r="AA3" s="36" t="s">
        <v>12</v>
      </c>
      <c r="AB3" s="3">
        <v>277</v>
      </c>
      <c r="AC3" s="37">
        <v>22.8</v>
      </c>
      <c r="AD3" s="3">
        <v>302</v>
      </c>
      <c r="AE3" s="37">
        <v>21.5</v>
      </c>
      <c r="AK3" s="3"/>
      <c r="AL3" s="3" t="s">
        <v>212</v>
      </c>
      <c r="AM3" s="3" t="s">
        <v>211</v>
      </c>
      <c r="AN3" s="3" t="s">
        <v>217</v>
      </c>
    </row>
    <row r="4" spans="1:42" x14ac:dyDescent="0.3">
      <c r="B4" s="26" t="s">
        <v>223</v>
      </c>
      <c r="C4" s="3">
        <v>150</v>
      </c>
      <c r="D4" s="3">
        <v>32</v>
      </c>
      <c r="E4" s="3">
        <v>141</v>
      </c>
      <c r="F4" s="3">
        <v>30</v>
      </c>
      <c r="G4" s="104" t="s">
        <v>312</v>
      </c>
      <c r="H4" s="105">
        <v>184</v>
      </c>
      <c r="I4" s="105">
        <v>20.7</v>
      </c>
      <c r="J4" s="105">
        <v>164</v>
      </c>
      <c r="K4" s="105">
        <v>19.600000000000001</v>
      </c>
      <c r="Q4" s="3"/>
      <c r="R4" s="85" t="s">
        <v>304</v>
      </c>
      <c r="S4" s="85"/>
      <c r="T4" s="84"/>
      <c r="U4" s="84"/>
      <c r="V4" s="31" t="s">
        <v>196</v>
      </c>
      <c r="W4" s="3">
        <v>490</v>
      </c>
      <c r="X4" s="3">
        <v>31</v>
      </c>
      <c r="Y4" s="3">
        <v>559</v>
      </c>
      <c r="Z4" s="34">
        <v>29</v>
      </c>
      <c r="AA4" s="36" t="s">
        <v>13</v>
      </c>
      <c r="AB4" s="3">
        <v>168</v>
      </c>
      <c r="AC4" s="37">
        <v>30.4</v>
      </c>
      <c r="AD4" s="3">
        <v>179</v>
      </c>
      <c r="AE4" s="37">
        <v>26.7</v>
      </c>
      <c r="AF4" s="172" t="s">
        <v>327</v>
      </c>
      <c r="AG4" s="176">
        <v>1001</v>
      </c>
      <c r="AH4" s="176">
        <v>38.049999999999997</v>
      </c>
      <c r="AI4" s="176">
        <v>948</v>
      </c>
      <c r="AJ4" s="174">
        <v>28.14</v>
      </c>
      <c r="AK4" s="39" t="s">
        <v>214</v>
      </c>
      <c r="AL4" s="3">
        <v>1503</v>
      </c>
      <c r="AM4" s="37">
        <v>23.6</v>
      </c>
      <c r="AN4" s="162">
        <v>26.34</v>
      </c>
      <c r="AO4" s="5"/>
    </row>
    <row r="5" spans="1:42" x14ac:dyDescent="0.3">
      <c r="B5" s="26" t="s">
        <v>224</v>
      </c>
      <c r="C5" s="3">
        <v>134</v>
      </c>
      <c r="D5" s="3">
        <v>37</v>
      </c>
      <c r="E5" s="3">
        <v>135</v>
      </c>
      <c r="F5" s="3">
        <v>31</v>
      </c>
      <c r="Q5" s="85" t="s">
        <v>302</v>
      </c>
      <c r="R5" s="3">
        <v>636</v>
      </c>
      <c r="S5" s="3">
        <v>26</v>
      </c>
      <c r="V5" s="32" t="s">
        <v>198</v>
      </c>
      <c r="W5" s="33">
        <v>476</v>
      </c>
      <c r="X5" s="33">
        <v>38</v>
      </c>
      <c r="Y5" s="33">
        <v>574</v>
      </c>
      <c r="Z5" s="54">
        <v>32</v>
      </c>
      <c r="AA5" s="36" t="s">
        <v>14</v>
      </c>
      <c r="AB5" s="3">
        <v>93</v>
      </c>
      <c r="AC5" s="37">
        <v>32.799999999999997</v>
      </c>
      <c r="AD5" s="3">
        <v>89</v>
      </c>
      <c r="AE5" s="37">
        <v>26.6</v>
      </c>
      <c r="AF5" s="172"/>
      <c r="AG5" s="176"/>
      <c r="AH5" s="176"/>
      <c r="AI5" s="176"/>
      <c r="AJ5" s="174"/>
      <c r="AK5" s="40" t="s">
        <v>215</v>
      </c>
      <c r="AL5" s="3">
        <v>1620</v>
      </c>
      <c r="AM5" s="37">
        <v>26.95</v>
      </c>
      <c r="AN5" s="162"/>
      <c r="AO5" s="5"/>
    </row>
    <row r="6" spans="1:42" x14ac:dyDescent="0.3">
      <c r="B6" s="26" t="s">
        <v>225</v>
      </c>
      <c r="C6" s="3">
        <v>117</v>
      </c>
      <c r="D6" s="3">
        <v>40</v>
      </c>
      <c r="E6" s="3">
        <v>123</v>
      </c>
      <c r="F6" s="3">
        <v>28</v>
      </c>
      <c r="Q6" s="85" t="s">
        <v>303</v>
      </c>
      <c r="R6" s="3">
        <v>687</v>
      </c>
      <c r="S6" s="3">
        <v>29</v>
      </c>
      <c r="V6" s="32" t="s">
        <v>197</v>
      </c>
      <c r="W6" s="3">
        <v>423</v>
      </c>
      <c r="X6" s="3">
        <v>38</v>
      </c>
      <c r="Y6" s="3">
        <v>577</v>
      </c>
      <c r="Z6" s="34">
        <v>32</v>
      </c>
      <c r="AA6" s="36" t="s">
        <v>15</v>
      </c>
      <c r="AB6" s="3">
        <v>80</v>
      </c>
      <c r="AC6" s="37">
        <v>35.200000000000003</v>
      </c>
      <c r="AD6" s="3">
        <v>117</v>
      </c>
      <c r="AE6" s="37">
        <v>25.3</v>
      </c>
      <c r="AF6" s="172"/>
      <c r="AG6" s="176"/>
      <c r="AH6" s="176"/>
      <c r="AI6" s="176"/>
      <c r="AJ6" s="174"/>
      <c r="AK6" s="3" t="s">
        <v>216</v>
      </c>
      <c r="AL6" s="3">
        <v>1500</v>
      </c>
      <c r="AM6" s="37">
        <v>28.44</v>
      </c>
      <c r="AN6" s="162"/>
      <c r="AO6" s="12"/>
      <c r="AP6" s="8"/>
    </row>
    <row r="7" spans="1:42" x14ac:dyDescent="0.3">
      <c r="B7" s="26"/>
      <c r="C7" s="3"/>
      <c r="D7" s="3"/>
      <c r="E7" s="3"/>
      <c r="F7" s="3"/>
      <c r="V7" s="15"/>
      <c r="AA7" s="36"/>
      <c r="AB7" s="3"/>
      <c r="AC7" s="37"/>
      <c r="AD7" s="3"/>
      <c r="AE7" s="37"/>
      <c r="AF7" s="172"/>
      <c r="AG7" s="176"/>
      <c r="AH7" s="176"/>
      <c r="AI7" s="176"/>
      <c r="AJ7" s="174"/>
      <c r="AK7" s="3"/>
      <c r="AL7" s="3" t="s">
        <v>212</v>
      </c>
      <c r="AM7" s="3" t="s">
        <v>211</v>
      </c>
      <c r="AN7" s="3"/>
    </row>
    <row r="8" spans="1:42" x14ac:dyDescent="0.3">
      <c r="B8" s="26" t="s">
        <v>226</v>
      </c>
      <c r="C8" s="3">
        <v>170</v>
      </c>
      <c r="D8" s="3">
        <v>41</v>
      </c>
      <c r="E8" s="3">
        <v>176</v>
      </c>
      <c r="F8" s="3">
        <v>29</v>
      </c>
      <c r="G8" s="3" t="s">
        <v>16</v>
      </c>
      <c r="H8" s="3">
        <v>47</v>
      </c>
      <c r="I8" s="3">
        <v>44</v>
      </c>
      <c r="J8" s="3">
        <v>52</v>
      </c>
      <c r="K8" s="3">
        <v>26</v>
      </c>
      <c r="L8" s="152" t="s">
        <v>191</v>
      </c>
      <c r="M8" s="152">
        <v>131</v>
      </c>
      <c r="N8" s="152">
        <v>38.9</v>
      </c>
      <c r="O8" s="152">
        <v>119</v>
      </c>
      <c r="P8" s="152">
        <v>27.6</v>
      </c>
      <c r="Q8" s="152" t="s">
        <v>200</v>
      </c>
      <c r="R8" s="152">
        <v>138</v>
      </c>
      <c r="S8" s="152">
        <v>44</v>
      </c>
      <c r="T8" s="152">
        <v>143</v>
      </c>
      <c r="U8" s="152">
        <v>28</v>
      </c>
      <c r="V8" s="152" t="s">
        <v>191</v>
      </c>
      <c r="W8" s="152">
        <v>132</v>
      </c>
      <c r="X8" s="152">
        <v>34.1</v>
      </c>
      <c r="Y8" s="152">
        <v>202</v>
      </c>
      <c r="Z8" s="153">
        <v>27.4</v>
      </c>
      <c r="AA8" s="36" t="s">
        <v>16</v>
      </c>
      <c r="AB8" s="3">
        <v>135</v>
      </c>
      <c r="AC8" s="37">
        <v>35.799999999999997</v>
      </c>
      <c r="AD8" s="3">
        <v>192</v>
      </c>
      <c r="AE8" s="37">
        <v>25.5</v>
      </c>
      <c r="AF8" s="172"/>
      <c r="AG8" s="176"/>
      <c r="AH8" s="176"/>
      <c r="AI8" s="176"/>
      <c r="AJ8" s="174"/>
      <c r="AK8" s="152" t="s">
        <v>207</v>
      </c>
      <c r="AL8" s="152">
        <v>772</v>
      </c>
      <c r="AM8" s="162">
        <v>28.4</v>
      </c>
    </row>
    <row r="9" spans="1:42" x14ac:dyDescent="0.3">
      <c r="B9" s="164" t="s">
        <v>218</v>
      </c>
      <c r="C9" s="152">
        <v>190</v>
      </c>
      <c r="D9" s="152">
        <v>46</v>
      </c>
      <c r="E9" s="152">
        <v>185</v>
      </c>
      <c r="F9" s="152">
        <v>34</v>
      </c>
      <c r="G9" s="152" t="s">
        <v>181</v>
      </c>
      <c r="H9" s="152">
        <v>221</v>
      </c>
      <c r="I9" s="152">
        <v>41</v>
      </c>
      <c r="J9" s="152">
        <v>259</v>
      </c>
      <c r="K9" s="152">
        <v>30</v>
      </c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3"/>
      <c r="AA9" s="36" t="s">
        <v>17</v>
      </c>
      <c r="AB9" s="3">
        <v>77</v>
      </c>
      <c r="AC9" s="37">
        <v>36.9</v>
      </c>
      <c r="AD9" s="3">
        <v>137</v>
      </c>
      <c r="AE9" s="37">
        <v>30.5</v>
      </c>
      <c r="AF9" s="172"/>
      <c r="AG9" s="176"/>
      <c r="AH9" s="176"/>
      <c r="AI9" s="176"/>
      <c r="AJ9" s="174"/>
      <c r="AK9" s="152"/>
      <c r="AL9" s="152"/>
      <c r="AM9" s="162"/>
    </row>
    <row r="10" spans="1:42" x14ac:dyDescent="0.3">
      <c r="B10" s="164"/>
      <c r="C10" s="152"/>
      <c r="D10" s="152"/>
      <c r="E10" s="152"/>
      <c r="F10" s="152"/>
      <c r="G10" s="152"/>
      <c r="H10" s="152"/>
      <c r="I10" s="152"/>
      <c r="J10" s="152"/>
      <c r="K10" s="152"/>
      <c r="L10" s="152" t="s">
        <v>248</v>
      </c>
      <c r="M10" s="152">
        <v>350</v>
      </c>
      <c r="N10" s="152">
        <v>40.5</v>
      </c>
      <c r="O10" s="152">
        <v>394</v>
      </c>
      <c r="P10" s="152">
        <v>29.7</v>
      </c>
      <c r="Q10" s="152" t="s">
        <v>201</v>
      </c>
      <c r="R10" s="152">
        <v>136</v>
      </c>
      <c r="S10" s="152">
        <v>43</v>
      </c>
      <c r="T10" s="152">
        <v>169</v>
      </c>
      <c r="U10" s="152">
        <v>29</v>
      </c>
      <c r="V10" s="152" t="s">
        <v>192</v>
      </c>
      <c r="W10" s="152">
        <v>183</v>
      </c>
      <c r="X10" s="152">
        <v>35</v>
      </c>
      <c r="Y10" s="152">
        <v>247</v>
      </c>
      <c r="Z10" s="153">
        <v>27.8</v>
      </c>
      <c r="AA10" s="36" t="s">
        <v>18</v>
      </c>
      <c r="AB10" s="3">
        <v>85</v>
      </c>
      <c r="AC10" s="37">
        <v>33</v>
      </c>
      <c r="AD10" s="3">
        <v>158</v>
      </c>
      <c r="AE10" s="37">
        <v>29.6</v>
      </c>
      <c r="AF10" s="172"/>
      <c r="AG10" s="176"/>
      <c r="AH10" s="176"/>
      <c r="AI10" s="176"/>
      <c r="AJ10" s="174"/>
      <c r="AK10" s="152"/>
      <c r="AL10" s="152"/>
      <c r="AM10" s="162"/>
    </row>
    <row r="11" spans="1:42" x14ac:dyDescent="0.3">
      <c r="B11" s="164" t="s">
        <v>219</v>
      </c>
      <c r="C11" s="152">
        <v>253</v>
      </c>
      <c r="D11" s="152">
        <v>44</v>
      </c>
      <c r="E11" s="152">
        <v>289</v>
      </c>
      <c r="F11" s="152">
        <v>34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3"/>
      <c r="AA11" s="36" t="s">
        <v>19</v>
      </c>
      <c r="AB11" s="3">
        <v>84</v>
      </c>
      <c r="AC11" s="37">
        <v>36.9</v>
      </c>
      <c r="AD11" s="3">
        <v>160</v>
      </c>
      <c r="AE11" s="37">
        <v>29.1</v>
      </c>
      <c r="AF11" s="172"/>
      <c r="AG11" s="176"/>
      <c r="AH11" s="176"/>
      <c r="AI11" s="176"/>
      <c r="AJ11" s="174"/>
      <c r="AK11" s="158" t="s">
        <v>208</v>
      </c>
      <c r="AL11" s="152">
        <v>692</v>
      </c>
      <c r="AM11" s="162">
        <v>27.7</v>
      </c>
    </row>
    <row r="12" spans="1:42" x14ac:dyDescent="0.3">
      <c r="B12" s="164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 t="s">
        <v>202</v>
      </c>
      <c r="R12" s="152">
        <v>179</v>
      </c>
      <c r="S12" s="152">
        <v>38</v>
      </c>
      <c r="T12" s="152">
        <v>256</v>
      </c>
      <c r="U12" s="152">
        <v>30</v>
      </c>
      <c r="V12" s="152"/>
      <c r="W12" s="152"/>
      <c r="X12" s="152"/>
      <c r="Y12" s="152"/>
      <c r="Z12" s="153"/>
      <c r="AA12" s="36" t="s">
        <v>20</v>
      </c>
      <c r="AB12" s="3">
        <v>69</v>
      </c>
      <c r="AC12" s="37">
        <v>31.8</v>
      </c>
      <c r="AD12" s="3">
        <v>167</v>
      </c>
      <c r="AE12" s="37">
        <v>24.4</v>
      </c>
      <c r="AF12" s="172"/>
      <c r="AG12" s="176"/>
      <c r="AH12" s="176"/>
      <c r="AI12" s="176"/>
      <c r="AJ12" s="174"/>
      <c r="AK12" s="158"/>
      <c r="AL12" s="152"/>
      <c r="AM12" s="162"/>
    </row>
    <row r="13" spans="1:42" x14ac:dyDescent="0.3">
      <c r="B13" s="164" t="s">
        <v>220</v>
      </c>
      <c r="C13" s="152">
        <v>297</v>
      </c>
      <c r="D13" s="152">
        <v>46</v>
      </c>
      <c r="E13" s="152">
        <v>318</v>
      </c>
      <c r="F13" s="152">
        <v>33</v>
      </c>
      <c r="G13" s="152" t="s">
        <v>182</v>
      </c>
      <c r="H13" s="152">
        <v>308</v>
      </c>
      <c r="I13" s="152">
        <v>37</v>
      </c>
      <c r="J13" s="152">
        <v>317</v>
      </c>
      <c r="K13" s="152">
        <v>29</v>
      </c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 t="s">
        <v>182</v>
      </c>
      <c r="W13" s="152">
        <v>308</v>
      </c>
      <c r="X13" s="152">
        <v>33.700000000000003</v>
      </c>
      <c r="Y13" s="152">
        <v>358</v>
      </c>
      <c r="Z13" s="153">
        <v>26.5</v>
      </c>
      <c r="AA13" s="36" t="s">
        <v>21</v>
      </c>
      <c r="AB13" s="3">
        <v>67</v>
      </c>
      <c r="AC13" s="37">
        <v>29.7</v>
      </c>
      <c r="AD13" s="3">
        <v>168</v>
      </c>
      <c r="AE13" s="37">
        <v>23.6</v>
      </c>
      <c r="AF13" s="172"/>
      <c r="AG13" s="176"/>
      <c r="AH13" s="176"/>
      <c r="AI13" s="176"/>
      <c r="AJ13" s="174"/>
      <c r="AK13" s="158"/>
      <c r="AL13" s="152"/>
      <c r="AM13" s="162"/>
    </row>
    <row r="14" spans="1:42" x14ac:dyDescent="0.3">
      <c r="B14" s="164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 t="s">
        <v>203</v>
      </c>
      <c r="R14" s="152">
        <v>192</v>
      </c>
      <c r="S14" s="152">
        <v>37</v>
      </c>
      <c r="T14" s="152">
        <v>193</v>
      </c>
      <c r="U14" s="152">
        <v>28</v>
      </c>
      <c r="V14" s="152"/>
      <c r="W14" s="152"/>
      <c r="X14" s="152"/>
      <c r="Y14" s="152"/>
      <c r="Z14" s="153"/>
      <c r="AA14" s="36" t="s">
        <v>22</v>
      </c>
      <c r="AB14" s="3">
        <v>73</v>
      </c>
      <c r="AC14" s="37">
        <v>33.9</v>
      </c>
      <c r="AD14" s="3">
        <v>136</v>
      </c>
      <c r="AE14" s="37">
        <v>23.3</v>
      </c>
      <c r="AF14" s="172"/>
      <c r="AG14" s="176"/>
      <c r="AH14" s="176"/>
      <c r="AI14" s="176"/>
      <c r="AJ14" s="174"/>
      <c r="AK14" s="152" t="s">
        <v>209</v>
      </c>
      <c r="AL14" s="152">
        <v>749</v>
      </c>
      <c r="AM14" s="162">
        <v>25.9</v>
      </c>
    </row>
    <row r="15" spans="1:42" x14ac:dyDescent="0.3">
      <c r="B15" s="164" t="s">
        <v>221</v>
      </c>
      <c r="C15" s="152">
        <v>292</v>
      </c>
      <c r="D15" s="152">
        <v>45</v>
      </c>
      <c r="E15" s="152">
        <v>322</v>
      </c>
      <c r="F15" s="152">
        <v>32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3"/>
      <c r="AA15" s="36" t="s">
        <v>23</v>
      </c>
      <c r="AB15" s="3">
        <v>75</v>
      </c>
      <c r="AC15" s="37">
        <v>27.6</v>
      </c>
      <c r="AD15" s="3">
        <v>160</v>
      </c>
      <c r="AE15" s="37">
        <v>24.6</v>
      </c>
      <c r="AF15" s="172"/>
      <c r="AG15" s="176"/>
      <c r="AH15" s="176"/>
      <c r="AI15" s="176"/>
      <c r="AJ15" s="174"/>
      <c r="AK15" s="152"/>
      <c r="AL15" s="152"/>
      <c r="AM15" s="162"/>
    </row>
    <row r="16" spans="1:42" x14ac:dyDescent="0.3">
      <c r="B16" s="164"/>
      <c r="C16" s="152"/>
      <c r="D16" s="152"/>
      <c r="E16" s="152"/>
      <c r="F16" s="152"/>
      <c r="G16" s="152"/>
      <c r="H16" s="152"/>
      <c r="I16" s="152"/>
      <c r="J16" s="152"/>
      <c r="K16" s="152"/>
      <c r="L16" s="152" t="s">
        <v>249</v>
      </c>
      <c r="M16" s="152">
        <v>151</v>
      </c>
      <c r="N16" s="152">
        <v>39.1</v>
      </c>
      <c r="O16" s="152">
        <v>167</v>
      </c>
      <c r="P16" s="152">
        <v>28.4</v>
      </c>
      <c r="Q16" s="152" t="s">
        <v>204</v>
      </c>
      <c r="R16" s="152">
        <v>217</v>
      </c>
      <c r="S16" s="152">
        <v>36</v>
      </c>
      <c r="T16" s="152">
        <v>164</v>
      </c>
      <c r="U16" s="152">
        <v>28</v>
      </c>
      <c r="V16" s="152"/>
      <c r="W16" s="152"/>
      <c r="X16" s="152"/>
      <c r="Y16" s="152"/>
      <c r="Z16" s="153"/>
      <c r="AA16" s="36" t="s">
        <v>24</v>
      </c>
      <c r="AB16" s="3">
        <v>85</v>
      </c>
      <c r="AC16" s="37">
        <v>29.6</v>
      </c>
      <c r="AD16" s="3">
        <v>187</v>
      </c>
      <c r="AE16" s="37">
        <v>22.5</v>
      </c>
      <c r="AF16" s="173"/>
      <c r="AG16" s="177"/>
      <c r="AH16" s="177"/>
      <c r="AI16" s="177"/>
      <c r="AJ16" s="175"/>
      <c r="AK16" s="152"/>
      <c r="AL16" s="152"/>
      <c r="AM16" s="162"/>
    </row>
    <row r="17" spans="1:43" x14ac:dyDescent="0.3">
      <c r="B17" s="164" t="s">
        <v>210</v>
      </c>
      <c r="C17" s="152">
        <v>262</v>
      </c>
      <c r="D17" s="152">
        <v>44</v>
      </c>
      <c r="E17" s="152">
        <v>262</v>
      </c>
      <c r="F17" s="152">
        <v>33</v>
      </c>
      <c r="G17" s="152" t="s">
        <v>183</v>
      </c>
      <c r="H17" s="152">
        <v>204</v>
      </c>
      <c r="I17" s="152">
        <v>30</v>
      </c>
      <c r="J17" s="152">
        <v>247</v>
      </c>
      <c r="K17" s="152">
        <v>25</v>
      </c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 t="s">
        <v>193</v>
      </c>
      <c r="W17" s="152">
        <v>169</v>
      </c>
      <c r="X17" s="152">
        <v>30.5</v>
      </c>
      <c r="Y17" s="152">
        <v>198</v>
      </c>
      <c r="Z17" s="153">
        <v>24.9</v>
      </c>
      <c r="AA17" s="36" t="s">
        <v>25</v>
      </c>
      <c r="AB17" s="3">
        <v>83</v>
      </c>
      <c r="AC17" s="37">
        <v>29.8</v>
      </c>
      <c r="AD17" s="3">
        <v>194</v>
      </c>
      <c r="AE17" s="37">
        <v>23.3</v>
      </c>
      <c r="AK17" s="152" t="s">
        <v>210</v>
      </c>
      <c r="AL17" s="152">
        <v>300</v>
      </c>
      <c r="AM17" s="162">
        <v>22.3</v>
      </c>
    </row>
    <row r="18" spans="1:43" x14ac:dyDescent="0.3">
      <c r="B18" s="164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V18" s="152"/>
      <c r="W18" s="152"/>
      <c r="X18" s="152"/>
      <c r="Y18" s="152"/>
      <c r="Z18" s="153"/>
      <c r="AA18" s="36" t="s">
        <v>26</v>
      </c>
      <c r="AB18" s="3">
        <v>74</v>
      </c>
      <c r="AC18" s="37">
        <v>29.1</v>
      </c>
      <c r="AD18" s="3">
        <v>147</v>
      </c>
      <c r="AE18" s="37">
        <v>20.3</v>
      </c>
      <c r="AK18" s="152"/>
      <c r="AL18" s="152"/>
      <c r="AM18" s="162"/>
    </row>
    <row r="19" spans="1:43" x14ac:dyDescent="0.3">
      <c r="A19" s="53" t="s">
        <v>34</v>
      </c>
      <c r="B19" s="56"/>
      <c r="C19" s="56">
        <v>1464</v>
      </c>
      <c r="D19" s="56">
        <v>45</v>
      </c>
      <c r="E19" s="56">
        <v>1552</v>
      </c>
      <c r="F19" s="56">
        <v>33</v>
      </c>
      <c r="G19" s="56"/>
      <c r="H19" s="56">
        <v>780</v>
      </c>
      <c r="I19" s="56">
        <v>38</v>
      </c>
      <c r="J19" s="56">
        <v>875</v>
      </c>
      <c r="K19" s="56">
        <v>28</v>
      </c>
      <c r="L19" s="56"/>
      <c r="M19" s="59">
        <v>632</v>
      </c>
      <c r="N19" s="56">
        <v>39.799999999999997</v>
      </c>
      <c r="O19" s="59">
        <v>680</v>
      </c>
      <c r="P19" s="56">
        <v>29</v>
      </c>
      <c r="Q19" s="16"/>
      <c r="R19" s="16">
        <v>862</v>
      </c>
      <c r="S19" s="16">
        <v>39</v>
      </c>
      <c r="T19" s="16">
        <v>925</v>
      </c>
      <c r="U19" s="16">
        <v>29</v>
      </c>
      <c r="V19" s="56"/>
      <c r="W19" s="56">
        <v>792</v>
      </c>
      <c r="X19" s="56">
        <v>33.4</v>
      </c>
      <c r="Y19" s="56">
        <v>1005</v>
      </c>
      <c r="Z19" s="56">
        <v>26.7</v>
      </c>
      <c r="AA19" s="56"/>
      <c r="AB19" s="56">
        <f>SUM(AB8:AB18)</f>
        <v>907</v>
      </c>
      <c r="AC19" s="57">
        <f>(AB8*AC8+AB9*AC9+AB10*AC10+AB11*AC11+AB12*AC12+AB13*AC13+AB14*AC14+AB15*AC15+AB16*AC16+AB17*AC17+AB18*AC18)/SUM(AB8:AB18)</f>
        <v>32.470231532524814</v>
      </c>
      <c r="AD19" s="56">
        <f>SUM(AD8:AD18)</f>
        <v>1806</v>
      </c>
      <c r="AE19" s="57">
        <f>(AD8*AE8+AD9*AE9+AD10*AE10+AD11*AE11+AD12*AE12+AD13*AE13+AD14*AE14+AD15*AE15+AD16*AE16+AD17*AE17+AD18*AE18)/SUM(AD8:AD18)</f>
        <v>25.062846068660019</v>
      </c>
      <c r="AF19" s="16"/>
      <c r="AG19" s="16"/>
      <c r="AH19" s="28"/>
      <c r="AI19" s="16"/>
      <c r="AJ19" s="16"/>
      <c r="AK19" s="56"/>
      <c r="AL19" s="56">
        <v>1044</v>
      </c>
      <c r="AM19" s="57">
        <v>33.5</v>
      </c>
      <c r="AN19" s="16">
        <v>1469</v>
      </c>
      <c r="AO19" s="28">
        <v>21.9</v>
      </c>
      <c r="AP19" s="16" t="s">
        <v>213</v>
      </c>
      <c r="AQ19" s="28">
        <v>26.7</v>
      </c>
    </row>
    <row r="20" spans="1:43" s="12" customFormat="1" x14ac:dyDescent="0.3">
      <c r="D20" s="8"/>
      <c r="F20" s="8"/>
      <c r="K20" s="8"/>
      <c r="N20" s="8"/>
      <c r="O20" s="8"/>
      <c r="P20" s="8"/>
      <c r="S20" s="8"/>
      <c r="U20" s="8"/>
      <c r="X20" s="8"/>
      <c r="Z20" s="8"/>
      <c r="AH20" s="8"/>
      <c r="AJ20" s="8"/>
      <c r="AQ20" s="8"/>
    </row>
    <row r="21" spans="1:43" x14ac:dyDescent="0.3">
      <c r="A21" s="1" t="s">
        <v>47</v>
      </c>
      <c r="B21" s="152" t="s">
        <v>1</v>
      </c>
      <c r="C21" s="152"/>
      <c r="D21" s="152"/>
      <c r="E21" s="152"/>
      <c r="F21" s="152"/>
      <c r="G21" s="152" t="s">
        <v>2</v>
      </c>
      <c r="H21" s="152"/>
      <c r="I21" s="152"/>
      <c r="J21" s="152"/>
      <c r="K21" s="152"/>
      <c r="L21" s="152" t="s">
        <v>3</v>
      </c>
      <c r="M21" s="152"/>
      <c r="N21" s="152"/>
      <c r="O21" s="152"/>
      <c r="P21" s="152"/>
      <c r="Q21" s="152" t="s">
        <v>4</v>
      </c>
      <c r="R21" s="152"/>
      <c r="S21" s="152"/>
      <c r="T21" s="152"/>
      <c r="U21" s="152"/>
      <c r="V21" s="152" t="s">
        <v>5</v>
      </c>
      <c r="W21" s="152"/>
      <c r="X21" s="152"/>
      <c r="Y21" s="152"/>
      <c r="Z21" s="152"/>
      <c r="AA21" s="152" t="s">
        <v>6</v>
      </c>
      <c r="AB21" s="152"/>
      <c r="AC21" s="152"/>
      <c r="AD21" s="152"/>
      <c r="AE21" s="152"/>
      <c r="AF21" s="152" t="s">
        <v>7</v>
      </c>
      <c r="AG21" s="152"/>
      <c r="AH21" s="152"/>
      <c r="AI21" s="152"/>
      <c r="AJ21" s="152"/>
      <c r="AK21" s="152" t="s">
        <v>8</v>
      </c>
      <c r="AL21" s="152"/>
      <c r="AM21" s="152"/>
      <c r="AN21" s="152"/>
      <c r="AO21" s="152"/>
      <c r="AP21" s="12"/>
      <c r="AQ21" s="8"/>
    </row>
    <row r="22" spans="1:43" x14ac:dyDescent="0.3">
      <c r="B22" s="3" t="s">
        <v>37</v>
      </c>
      <c r="C22" s="3" t="s">
        <v>11</v>
      </c>
      <c r="D22" s="3" t="s">
        <v>27</v>
      </c>
      <c r="E22" s="3" t="s">
        <v>11</v>
      </c>
      <c r="F22" s="3" t="s">
        <v>28</v>
      </c>
      <c r="G22" s="3" t="s">
        <v>37</v>
      </c>
      <c r="H22" s="3" t="s">
        <v>11</v>
      </c>
      <c r="I22" s="3" t="s">
        <v>27</v>
      </c>
      <c r="J22" s="3" t="s">
        <v>11</v>
      </c>
      <c r="K22" s="3" t="s">
        <v>28</v>
      </c>
      <c r="L22" s="3" t="s">
        <v>37</v>
      </c>
      <c r="M22" s="3" t="s">
        <v>11</v>
      </c>
      <c r="N22" s="3" t="s">
        <v>27</v>
      </c>
      <c r="O22" s="3" t="s">
        <v>11</v>
      </c>
      <c r="P22" s="3" t="s">
        <v>28</v>
      </c>
      <c r="Q22" s="3" t="s">
        <v>37</v>
      </c>
      <c r="R22" s="3" t="s">
        <v>11</v>
      </c>
      <c r="S22" s="3" t="s">
        <v>27</v>
      </c>
      <c r="T22" s="3" t="s">
        <v>11</v>
      </c>
      <c r="U22" s="3" t="s">
        <v>28</v>
      </c>
      <c r="V22" s="3" t="s">
        <v>37</v>
      </c>
      <c r="W22" s="3" t="s">
        <v>11</v>
      </c>
      <c r="X22" s="3" t="s">
        <v>27</v>
      </c>
      <c r="Y22" s="3" t="s">
        <v>11</v>
      </c>
      <c r="Z22" s="3" t="s">
        <v>28</v>
      </c>
      <c r="AA22" s="3" t="s">
        <v>37</v>
      </c>
      <c r="AB22" s="3" t="s">
        <v>11</v>
      </c>
      <c r="AC22" s="3" t="s">
        <v>27</v>
      </c>
      <c r="AD22" s="3" t="s">
        <v>11</v>
      </c>
      <c r="AE22" s="3" t="s">
        <v>28</v>
      </c>
      <c r="AF22" s="3" t="s">
        <v>37</v>
      </c>
      <c r="AG22" s="3" t="s">
        <v>11</v>
      </c>
      <c r="AH22" s="3" t="s">
        <v>27</v>
      </c>
      <c r="AI22" s="3" t="s">
        <v>11</v>
      </c>
      <c r="AJ22" s="3" t="s">
        <v>28</v>
      </c>
      <c r="AK22" s="3" t="s">
        <v>37</v>
      </c>
      <c r="AL22" s="3" t="s">
        <v>11</v>
      </c>
      <c r="AM22" s="3" t="s">
        <v>27</v>
      </c>
      <c r="AN22" s="3" t="s">
        <v>11</v>
      </c>
      <c r="AO22" s="3" t="s">
        <v>28</v>
      </c>
    </row>
    <row r="23" spans="1:43" x14ac:dyDescent="0.3">
      <c r="B23" s="62" t="s">
        <v>222</v>
      </c>
      <c r="C23" s="55">
        <v>66</v>
      </c>
      <c r="D23" s="55">
        <v>14</v>
      </c>
      <c r="E23" s="55">
        <v>64</v>
      </c>
      <c r="F23" s="55">
        <v>14</v>
      </c>
      <c r="G23" s="102" t="s">
        <v>311</v>
      </c>
      <c r="H23" s="103">
        <v>239</v>
      </c>
      <c r="I23" s="103">
        <v>12.2</v>
      </c>
      <c r="J23" s="103">
        <v>228</v>
      </c>
      <c r="K23" s="103">
        <v>12.4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55"/>
      <c r="W23" s="55"/>
      <c r="X23" s="55"/>
      <c r="Y23" s="55"/>
      <c r="Z23" s="55"/>
      <c r="AA23" s="60" t="s">
        <v>12</v>
      </c>
      <c r="AB23" s="55">
        <v>277</v>
      </c>
      <c r="AC23" s="61">
        <v>13.9</v>
      </c>
      <c r="AD23" s="55">
        <v>302</v>
      </c>
      <c r="AE23" s="61">
        <v>14.2</v>
      </c>
      <c r="AF23" s="3"/>
      <c r="AG23" s="3"/>
      <c r="AH23" s="3"/>
      <c r="AI23" s="3"/>
      <c r="AJ23" s="3"/>
      <c r="AK23" s="55"/>
      <c r="AL23" s="55" t="s">
        <v>212</v>
      </c>
      <c r="AM23" s="3" t="s">
        <v>211</v>
      </c>
      <c r="AN23" s="3" t="s">
        <v>217</v>
      </c>
      <c r="AO23" s="3"/>
    </row>
    <row r="24" spans="1:43" x14ac:dyDescent="0.3">
      <c r="B24" s="26" t="s">
        <v>223</v>
      </c>
      <c r="C24" s="3">
        <v>150</v>
      </c>
      <c r="D24" s="3">
        <v>14</v>
      </c>
      <c r="E24" s="3">
        <v>141</v>
      </c>
      <c r="F24" s="3">
        <v>14</v>
      </c>
      <c r="G24" s="104" t="s">
        <v>312</v>
      </c>
      <c r="H24" s="105">
        <v>184</v>
      </c>
      <c r="I24" s="105">
        <v>12.1</v>
      </c>
      <c r="J24" s="105">
        <v>164</v>
      </c>
      <c r="K24" s="105">
        <v>12.2</v>
      </c>
      <c r="Q24" s="3"/>
      <c r="R24" s="85" t="s">
        <v>304</v>
      </c>
      <c r="S24" s="85"/>
      <c r="T24" s="84"/>
      <c r="U24" s="84"/>
      <c r="V24" s="31" t="s">
        <v>196</v>
      </c>
      <c r="W24" s="3">
        <v>490</v>
      </c>
      <c r="X24" s="3">
        <v>14</v>
      </c>
      <c r="Y24" s="3">
        <v>559</v>
      </c>
      <c r="Z24" s="3">
        <v>14</v>
      </c>
      <c r="AA24" s="36" t="s">
        <v>13</v>
      </c>
      <c r="AB24" s="3">
        <v>168</v>
      </c>
      <c r="AC24" s="37">
        <v>14.6</v>
      </c>
      <c r="AD24" s="3">
        <v>179</v>
      </c>
      <c r="AE24" s="37">
        <v>14.3</v>
      </c>
      <c r="AK24" s="39" t="s">
        <v>214</v>
      </c>
      <c r="AL24" s="3">
        <v>1503</v>
      </c>
      <c r="AM24" s="5"/>
      <c r="AN24" s="170"/>
      <c r="AO24" s="5"/>
    </row>
    <row r="25" spans="1:43" x14ac:dyDescent="0.3">
      <c r="B25" s="26" t="s">
        <v>224</v>
      </c>
      <c r="C25" s="3">
        <v>134</v>
      </c>
      <c r="D25" s="3">
        <v>14</v>
      </c>
      <c r="E25" s="3">
        <v>135</v>
      </c>
      <c r="F25" s="3">
        <v>14</v>
      </c>
      <c r="Q25" s="85" t="s">
        <v>302</v>
      </c>
      <c r="R25" s="3">
        <v>636</v>
      </c>
      <c r="S25" s="3">
        <v>13.1</v>
      </c>
      <c r="V25" s="32" t="s">
        <v>198</v>
      </c>
      <c r="W25" s="33">
        <v>476</v>
      </c>
      <c r="X25" s="33">
        <v>14</v>
      </c>
      <c r="Y25" s="33">
        <v>574</v>
      </c>
      <c r="Z25" s="33">
        <v>14</v>
      </c>
      <c r="AA25" s="36" t="s">
        <v>14</v>
      </c>
      <c r="AB25" s="3">
        <v>93</v>
      </c>
      <c r="AC25" s="37">
        <v>14.5</v>
      </c>
      <c r="AD25" s="3">
        <v>89</v>
      </c>
      <c r="AE25" s="37">
        <v>14.4</v>
      </c>
      <c r="AK25" s="40" t="s">
        <v>215</v>
      </c>
      <c r="AL25" s="3">
        <v>1620</v>
      </c>
      <c r="AM25" s="5"/>
      <c r="AN25" s="170"/>
      <c r="AO25" s="5"/>
    </row>
    <row r="26" spans="1:43" x14ac:dyDescent="0.3">
      <c r="B26" s="26" t="s">
        <v>225</v>
      </c>
      <c r="C26" s="3">
        <v>117</v>
      </c>
      <c r="D26" s="3">
        <v>14</v>
      </c>
      <c r="E26" s="3">
        <v>123</v>
      </c>
      <c r="F26" s="3">
        <v>14</v>
      </c>
      <c r="Q26" s="85" t="s">
        <v>303</v>
      </c>
      <c r="R26" s="3">
        <v>687</v>
      </c>
      <c r="S26" s="3">
        <v>13.5</v>
      </c>
      <c r="V26" s="32" t="s">
        <v>197</v>
      </c>
      <c r="W26" s="3">
        <v>423</v>
      </c>
      <c r="X26" s="3">
        <v>13</v>
      </c>
      <c r="Y26" s="3">
        <v>577</v>
      </c>
      <c r="Z26" s="3">
        <v>14</v>
      </c>
      <c r="AA26" s="36" t="s">
        <v>15</v>
      </c>
      <c r="AB26" s="3">
        <v>80</v>
      </c>
      <c r="AC26" s="37">
        <v>13.9</v>
      </c>
      <c r="AD26" s="3">
        <v>117</v>
      </c>
      <c r="AE26" s="37">
        <v>14.2</v>
      </c>
      <c r="AK26" s="3" t="s">
        <v>216</v>
      </c>
      <c r="AL26" s="3">
        <v>1500</v>
      </c>
      <c r="AM26" s="5"/>
      <c r="AN26" s="170"/>
      <c r="AO26" s="12"/>
      <c r="AP26" s="8"/>
    </row>
    <row r="27" spans="1:43" x14ac:dyDescent="0.3">
      <c r="B27" s="19"/>
      <c r="V27" s="15"/>
      <c r="AA27" s="4"/>
      <c r="AC27" s="5"/>
      <c r="AE27" s="5"/>
      <c r="AK27" s="3"/>
      <c r="AL27" s="3" t="s">
        <v>212</v>
      </c>
      <c r="AM27" s="3" t="s">
        <v>211</v>
      </c>
    </row>
    <row r="28" spans="1:43" x14ac:dyDescent="0.3">
      <c r="B28" s="26" t="s">
        <v>226</v>
      </c>
      <c r="C28" s="3">
        <v>170</v>
      </c>
      <c r="D28" s="3">
        <v>14</v>
      </c>
      <c r="E28" s="3">
        <v>176</v>
      </c>
      <c r="F28" s="3">
        <v>13</v>
      </c>
      <c r="G28" s="3" t="s">
        <v>16</v>
      </c>
      <c r="H28" s="3">
        <v>47</v>
      </c>
      <c r="I28" s="3">
        <v>14.9</v>
      </c>
      <c r="J28" s="3">
        <v>52</v>
      </c>
      <c r="K28" s="3">
        <v>13.8</v>
      </c>
      <c r="L28" s="152" t="s">
        <v>191</v>
      </c>
      <c r="M28" s="152">
        <v>131</v>
      </c>
      <c r="N28" s="152">
        <v>13</v>
      </c>
      <c r="O28" s="152">
        <v>119</v>
      </c>
      <c r="P28" s="152">
        <v>12.7</v>
      </c>
      <c r="Q28" s="152" t="s">
        <v>200</v>
      </c>
      <c r="R28" s="152">
        <v>138</v>
      </c>
      <c r="S28" s="152">
        <v>13</v>
      </c>
      <c r="T28" s="152">
        <v>143</v>
      </c>
      <c r="U28" s="152">
        <v>13</v>
      </c>
      <c r="V28" s="152" t="s">
        <v>191</v>
      </c>
      <c r="W28" s="152">
        <v>132</v>
      </c>
      <c r="X28" s="152">
        <v>13.2</v>
      </c>
      <c r="Y28" s="152">
        <v>202</v>
      </c>
      <c r="Z28" s="152">
        <v>13.1</v>
      </c>
      <c r="AA28" s="36" t="s">
        <v>16</v>
      </c>
      <c r="AB28" s="3">
        <v>135</v>
      </c>
      <c r="AC28" s="37">
        <v>13.6</v>
      </c>
      <c r="AD28" s="3">
        <v>192</v>
      </c>
      <c r="AE28" s="37">
        <v>13.5</v>
      </c>
      <c r="AF28" s="165"/>
      <c r="AG28" s="165"/>
      <c r="AH28" s="165"/>
      <c r="AI28" s="165"/>
      <c r="AJ28" s="167"/>
      <c r="AK28" s="152" t="s">
        <v>207</v>
      </c>
      <c r="AL28" s="152">
        <v>772</v>
      </c>
      <c r="AM28" s="162">
        <v>13</v>
      </c>
    </row>
    <row r="29" spans="1:43" x14ac:dyDescent="0.3">
      <c r="B29" s="164" t="s">
        <v>218</v>
      </c>
      <c r="C29" s="152">
        <v>190</v>
      </c>
      <c r="D29" s="152">
        <v>14</v>
      </c>
      <c r="E29" s="152">
        <v>185</v>
      </c>
      <c r="F29" s="152">
        <v>14</v>
      </c>
      <c r="G29" s="152" t="s">
        <v>181</v>
      </c>
      <c r="H29" s="152">
        <v>221</v>
      </c>
      <c r="I29" s="152">
        <v>15.2</v>
      </c>
      <c r="J29" s="152">
        <v>259</v>
      </c>
      <c r="K29" s="152">
        <v>14.8</v>
      </c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36" t="s">
        <v>17</v>
      </c>
      <c r="AB29" s="3">
        <v>77</v>
      </c>
      <c r="AC29" s="37">
        <v>14.2</v>
      </c>
      <c r="AD29" s="3">
        <v>137</v>
      </c>
      <c r="AE29" s="37">
        <v>14.7</v>
      </c>
      <c r="AF29" s="165"/>
      <c r="AG29" s="165"/>
      <c r="AH29" s="165"/>
      <c r="AI29" s="165"/>
      <c r="AJ29" s="167"/>
      <c r="AK29" s="152"/>
      <c r="AL29" s="152"/>
      <c r="AM29" s="162"/>
    </row>
    <row r="30" spans="1:43" x14ac:dyDescent="0.3">
      <c r="B30" s="164"/>
      <c r="C30" s="152"/>
      <c r="D30" s="152"/>
      <c r="E30" s="152"/>
      <c r="F30" s="152"/>
      <c r="G30" s="152"/>
      <c r="H30" s="152"/>
      <c r="I30" s="152"/>
      <c r="J30" s="152"/>
      <c r="K30" s="152"/>
      <c r="L30" s="152" t="s">
        <v>248</v>
      </c>
      <c r="M30" s="152">
        <v>350</v>
      </c>
      <c r="N30" s="152">
        <v>14.5</v>
      </c>
      <c r="O30" s="152">
        <v>394</v>
      </c>
      <c r="P30" s="152">
        <v>14.4</v>
      </c>
      <c r="Q30" s="152" t="s">
        <v>201</v>
      </c>
      <c r="R30" s="152">
        <v>136</v>
      </c>
      <c r="S30" s="152">
        <v>13</v>
      </c>
      <c r="T30" s="152">
        <v>169</v>
      </c>
      <c r="U30" s="152">
        <v>13</v>
      </c>
      <c r="V30" s="152" t="s">
        <v>192</v>
      </c>
      <c r="W30" s="152">
        <v>183</v>
      </c>
      <c r="X30" s="152">
        <v>13.2</v>
      </c>
      <c r="Y30" s="152">
        <v>247</v>
      </c>
      <c r="Z30" s="152">
        <v>13.3</v>
      </c>
      <c r="AA30" s="36" t="s">
        <v>18</v>
      </c>
      <c r="AB30" s="3">
        <v>85</v>
      </c>
      <c r="AC30" s="37">
        <v>14</v>
      </c>
      <c r="AD30" s="3">
        <v>158</v>
      </c>
      <c r="AE30" s="37">
        <v>14.5</v>
      </c>
      <c r="AF30" s="165"/>
      <c r="AG30" s="165"/>
      <c r="AH30" s="165"/>
      <c r="AI30" s="165"/>
      <c r="AJ30" s="167"/>
      <c r="AK30" s="152"/>
      <c r="AL30" s="152"/>
      <c r="AM30" s="162"/>
    </row>
    <row r="31" spans="1:43" x14ac:dyDescent="0.3">
      <c r="B31" s="164" t="s">
        <v>219</v>
      </c>
      <c r="C31" s="152">
        <v>253</v>
      </c>
      <c r="D31" s="152">
        <v>14</v>
      </c>
      <c r="E31" s="152">
        <v>289</v>
      </c>
      <c r="F31" s="152">
        <v>14</v>
      </c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36" t="s">
        <v>19</v>
      </c>
      <c r="AB31" s="3">
        <v>84</v>
      </c>
      <c r="AC31" s="37">
        <v>14</v>
      </c>
      <c r="AD31" s="3">
        <v>160</v>
      </c>
      <c r="AE31" s="37">
        <v>14.3</v>
      </c>
      <c r="AF31" s="165"/>
      <c r="AG31" s="165"/>
      <c r="AH31" s="165"/>
      <c r="AI31" s="165"/>
      <c r="AJ31" s="167"/>
      <c r="AK31" s="158" t="s">
        <v>208</v>
      </c>
      <c r="AL31" s="152">
        <v>692</v>
      </c>
      <c r="AM31" s="162">
        <v>13.2</v>
      </c>
    </row>
    <row r="32" spans="1:43" x14ac:dyDescent="0.3">
      <c r="B32" s="164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 t="s">
        <v>202</v>
      </c>
      <c r="R32" s="152">
        <v>179</v>
      </c>
      <c r="S32" s="152">
        <v>13</v>
      </c>
      <c r="T32" s="152">
        <v>256</v>
      </c>
      <c r="U32" s="152">
        <v>14</v>
      </c>
      <c r="V32" s="152"/>
      <c r="W32" s="152"/>
      <c r="X32" s="152"/>
      <c r="Y32" s="152"/>
      <c r="Z32" s="152"/>
      <c r="AA32" s="36" t="s">
        <v>20</v>
      </c>
      <c r="AB32" s="3">
        <v>69</v>
      </c>
      <c r="AC32" s="37">
        <v>13.1</v>
      </c>
      <c r="AD32" s="3">
        <v>167</v>
      </c>
      <c r="AE32" s="37">
        <v>13.7</v>
      </c>
      <c r="AF32" s="165"/>
      <c r="AG32" s="165"/>
      <c r="AH32" s="165"/>
      <c r="AI32" s="165"/>
      <c r="AJ32" s="167"/>
      <c r="AK32" s="158"/>
      <c r="AL32" s="152"/>
      <c r="AM32" s="162"/>
    </row>
    <row r="33" spans="1:43" x14ac:dyDescent="0.3">
      <c r="B33" s="164" t="s">
        <v>220</v>
      </c>
      <c r="C33" s="152">
        <v>297</v>
      </c>
      <c r="D33" s="152">
        <v>15</v>
      </c>
      <c r="E33" s="152">
        <v>318</v>
      </c>
      <c r="F33" s="152">
        <v>14</v>
      </c>
      <c r="G33" s="152" t="s">
        <v>182</v>
      </c>
      <c r="H33" s="152">
        <v>308</v>
      </c>
      <c r="I33" s="152">
        <v>15.3</v>
      </c>
      <c r="J33" s="152">
        <v>317</v>
      </c>
      <c r="K33" s="152">
        <v>14.3</v>
      </c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 t="s">
        <v>182</v>
      </c>
      <c r="W33" s="152">
        <v>308</v>
      </c>
      <c r="X33" s="152">
        <v>13</v>
      </c>
      <c r="Y33" s="152">
        <v>358</v>
      </c>
      <c r="Z33" s="152">
        <v>13.2</v>
      </c>
      <c r="AA33" s="36" t="s">
        <v>21</v>
      </c>
      <c r="AB33" s="3">
        <v>67</v>
      </c>
      <c r="AC33" s="37">
        <v>12.7</v>
      </c>
      <c r="AD33" s="3">
        <v>168</v>
      </c>
      <c r="AE33" s="37">
        <v>13.8</v>
      </c>
      <c r="AF33" s="165"/>
      <c r="AG33" s="165"/>
      <c r="AH33" s="165"/>
      <c r="AI33" s="165"/>
      <c r="AJ33" s="167"/>
      <c r="AK33" s="158"/>
      <c r="AL33" s="152"/>
      <c r="AM33" s="162"/>
    </row>
    <row r="34" spans="1:43" x14ac:dyDescent="0.3">
      <c r="B34" s="164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 t="s">
        <v>203</v>
      </c>
      <c r="R34" s="152">
        <v>192</v>
      </c>
      <c r="S34" s="152">
        <v>13</v>
      </c>
      <c r="T34" s="152">
        <v>193</v>
      </c>
      <c r="U34" s="152">
        <v>13</v>
      </c>
      <c r="V34" s="152"/>
      <c r="W34" s="152"/>
      <c r="X34" s="152"/>
      <c r="Y34" s="152"/>
      <c r="Z34" s="152"/>
      <c r="AA34" s="36" t="s">
        <v>22</v>
      </c>
      <c r="AB34" s="3">
        <v>73</v>
      </c>
      <c r="AC34" s="37">
        <v>13.8</v>
      </c>
      <c r="AD34" s="3">
        <v>136</v>
      </c>
      <c r="AE34" s="37">
        <v>13.3</v>
      </c>
      <c r="AF34" s="171"/>
      <c r="AG34" s="165"/>
      <c r="AH34" s="167"/>
      <c r="AI34" s="165"/>
      <c r="AJ34" s="167"/>
      <c r="AK34" s="152" t="s">
        <v>209</v>
      </c>
      <c r="AL34" s="152">
        <v>749</v>
      </c>
      <c r="AM34" s="162">
        <v>12.9</v>
      </c>
    </row>
    <row r="35" spans="1:43" x14ac:dyDescent="0.3">
      <c r="B35" s="164" t="s">
        <v>221</v>
      </c>
      <c r="C35" s="152">
        <v>292</v>
      </c>
      <c r="D35" s="152">
        <v>15</v>
      </c>
      <c r="E35" s="152">
        <v>322</v>
      </c>
      <c r="F35" s="152">
        <v>14</v>
      </c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36" t="s">
        <v>23</v>
      </c>
      <c r="AB35" s="3">
        <v>75</v>
      </c>
      <c r="AC35" s="37">
        <v>12.4</v>
      </c>
      <c r="AD35" s="3">
        <v>160</v>
      </c>
      <c r="AE35" s="37">
        <v>13.3</v>
      </c>
      <c r="AF35" s="171"/>
      <c r="AG35" s="165"/>
      <c r="AH35" s="167"/>
      <c r="AI35" s="165"/>
      <c r="AJ35" s="167"/>
      <c r="AK35" s="152"/>
      <c r="AL35" s="152"/>
      <c r="AM35" s="162"/>
    </row>
    <row r="36" spans="1:43" x14ac:dyDescent="0.3">
      <c r="B36" s="164"/>
      <c r="C36" s="152"/>
      <c r="D36" s="152"/>
      <c r="E36" s="152"/>
      <c r="F36" s="152"/>
      <c r="G36" s="152"/>
      <c r="H36" s="152"/>
      <c r="I36" s="152"/>
      <c r="J36" s="152"/>
      <c r="K36" s="152"/>
      <c r="L36" s="152" t="s">
        <v>249</v>
      </c>
      <c r="M36" s="152">
        <v>151</v>
      </c>
      <c r="N36" s="152">
        <v>16.2</v>
      </c>
      <c r="O36" s="152">
        <v>167</v>
      </c>
      <c r="P36" s="152">
        <v>15.3</v>
      </c>
      <c r="Q36" s="152" t="s">
        <v>204</v>
      </c>
      <c r="R36" s="152">
        <v>217</v>
      </c>
      <c r="S36" s="152">
        <v>13</v>
      </c>
      <c r="T36" s="152">
        <v>164</v>
      </c>
      <c r="U36" s="152">
        <v>14</v>
      </c>
      <c r="V36" s="152"/>
      <c r="W36" s="152"/>
      <c r="X36" s="152"/>
      <c r="Y36" s="152"/>
      <c r="Z36" s="152"/>
      <c r="AA36" s="36" t="s">
        <v>24</v>
      </c>
      <c r="AB36" s="3">
        <v>85</v>
      </c>
      <c r="AC36" s="37">
        <v>13.4</v>
      </c>
      <c r="AD36" s="3">
        <v>187</v>
      </c>
      <c r="AE36" s="37">
        <v>13.2</v>
      </c>
      <c r="AF36" s="171"/>
      <c r="AG36" s="165"/>
      <c r="AH36" s="167"/>
      <c r="AI36" s="165"/>
      <c r="AJ36" s="167"/>
      <c r="AK36" s="152"/>
      <c r="AL36" s="152"/>
      <c r="AM36" s="162"/>
    </row>
    <row r="37" spans="1:43" x14ac:dyDescent="0.3">
      <c r="B37" s="164" t="s">
        <v>210</v>
      </c>
      <c r="C37" s="152">
        <v>262</v>
      </c>
      <c r="D37" s="152">
        <v>15</v>
      </c>
      <c r="E37" s="152">
        <v>262</v>
      </c>
      <c r="F37" s="152">
        <v>14</v>
      </c>
      <c r="G37" s="152" t="s">
        <v>183</v>
      </c>
      <c r="H37" s="152">
        <v>204</v>
      </c>
      <c r="I37" s="152">
        <v>14.1</v>
      </c>
      <c r="J37" s="152">
        <v>247</v>
      </c>
      <c r="K37" s="152">
        <v>14</v>
      </c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 t="s">
        <v>193</v>
      </c>
      <c r="W37" s="152">
        <v>169</v>
      </c>
      <c r="X37" s="152">
        <v>12.8</v>
      </c>
      <c r="Y37" s="152">
        <v>198</v>
      </c>
      <c r="Z37" s="152">
        <v>12.8</v>
      </c>
      <c r="AA37" s="36" t="s">
        <v>25</v>
      </c>
      <c r="AB37" s="3">
        <v>83</v>
      </c>
      <c r="AC37" s="37">
        <v>13.4</v>
      </c>
      <c r="AD37" s="3">
        <v>194</v>
      </c>
      <c r="AE37" s="37">
        <v>13.2</v>
      </c>
      <c r="AK37" s="152" t="s">
        <v>210</v>
      </c>
      <c r="AL37" s="152">
        <v>300</v>
      </c>
      <c r="AM37" s="162">
        <v>12.3</v>
      </c>
    </row>
    <row r="38" spans="1:43" x14ac:dyDescent="0.3">
      <c r="B38" s="164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V38" s="152"/>
      <c r="W38" s="152"/>
      <c r="X38" s="152"/>
      <c r="Y38" s="152"/>
      <c r="Z38" s="152"/>
      <c r="AA38" s="36" t="s">
        <v>26</v>
      </c>
      <c r="AB38" s="3">
        <v>74</v>
      </c>
      <c r="AC38" s="37">
        <v>13.9</v>
      </c>
      <c r="AD38" s="3">
        <v>147</v>
      </c>
      <c r="AE38" s="37">
        <v>13.1</v>
      </c>
      <c r="AK38" s="152"/>
      <c r="AL38" s="152"/>
      <c r="AM38" s="162"/>
    </row>
    <row r="39" spans="1:43" x14ac:dyDescent="0.3">
      <c r="A39" s="53" t="s">
        <v>34</v>
      </c>
      <c r="B39" s="56"/>
      <c r="C39" s="56">
        <v>1464</v>
      </c>
      <c r="D39" s="56">
        <v>15</v>
      </c>
      <c r="E39" s="56">
        <v>1552</v>
      </c>
      <c r="F39" s="56">
        <v>14</v>
      </c>
      <c r="G39" s="56"/>
      <c r="H39" s="56"/>
      <c r="I39" s="56">
        <v>15.1</v>
      </c>
      <c r="J39" s="56"/>
      <c r="K39" s="56">
        <v>14.4</v>
      </c>
      <c r="L39" s="56"/>
      <c r="M39" s="59">
        <v>632</v>
      </c>
      <c r="N39" s="56">
        <v>14.6</v>
      </c>
      <c r="O39" s="59">
        <v>680</v>
      </c>
      <c r="P39" s="56">
        <v>14.3</v>
      </c>
      <c r="Q39" s="16"/>
      <c r="R39" s="16">
        <v>862</v>
      </c>
      <c r="S39" s="16">
        <v>13</v>
      </c>
      <c r="T39" s="16">
        <v>925</v>
      </c>
      <c r="U39" s="16">
        <v>13</v>
      </c>
      <c r="V39" s="56"/>
      <c r="W39" s="56">
        <v>792</v>
      </c>
      <c r="X39" s="56">
        <v>13</v>
      </c>
      <c r="Y39" s="56">
        <v>1005</v>
      </c>
      <c r="Z39" s="56">
        <v>13.1</v>
      </c>
      <c r="AA39" s="56"/>
      <c r="AB39" s="56">
        <f>SUM(AB28:AB38)</f>
        <v>907</v>
      </c>
      <c r="AC39" s="57">
        <f>(AB28*AC28+AB29*AC29+AB30*AC30+AB31*AC31+AB32*AC32+AB33*AC33+AB34*AC34+AB35*AC35+AB36*AC36+AB37*AC37+AB38*AC38)/SUM(AB28:AB38)</f>
        <v>13.525248070562293</v>
      </c>
      <c r="AD39" s="56">
        <f>SUM(AD28:AD38)</f>
        <v>1806</v>
      </c>
      <c r="AE39" s="57">
        <f>(AD28*AE28+AD29*AE29+AD30*AE30+AD31*AE31+AD32*AE32+AD33*AE33+AD34*AE34+AD35*AE35+AD36*AE36+AD37*AE37+AD38*AE38)/SUM(AD28:AD38)</f>
        <v>13.667165005537099</v>
      </c>
      <c r="AF39" s="16"/>
      <c r="AG39" s="16"/>
      <c r="AH39" s="28"/>
      <c r="AI39" s="16"/>
      <c r="AJ39" s="16"/>
      <c r="AK39" s="56"/>
      <c r="AL39" s="56">
        <v>1044</v>
      </c>
      <c r="AM39" s="57">
        <v>13.6</v>
      </c>
      <c r="AN39" s="16">
        <v>1469</v>
      </c>
      <c r="AO39" s="28">
        <v>12.4</v>
      </c>
      <c r="AP39" s="16" t="s">
        <v>213</v>
      </c>
      <c r="AQ39" s="28">
        <v>12.9</v>
      </c>
    </row>
    <row r="40" spans="1:43" s="12" customFormat="1" x14ac:dyDescent="0.3">
      <c r="D40" s="8"/>
      <c r="F40" s="8"/>
      <c r="N40" s="8"/>
      <c r="O40" s="8"/>
      <c r="P40" s="8"/>
      <c r="S40" s="8"/>
      <c r="U40" s="8"/>
      <c r="X40" s="8"/>
      <c r="Z40" s="8"/>
      <c r="AH40" s="8"/>
      <c r="AJ40" s="8"/>
      <c r="AQ40" s="8"/>
    </row>
    <row r="41" spans="1:43" x14ac:dyDescent="0.3">
      <c r="AQ41" s="8"/>
    </row>
    <row r="42" spans="1:43" x14ac:dyDescent="0.3">
      <c r="I42" s="12"/>
      <c r="J42" s="12"/>
      <c r="K42" s="8"/>
      <c r="L42" s="12"/>
      <c r="M42" s="12"/>
    </row>
  </sheetData>
  <mergeCells count="262">
    <mergeCell ref="P28:P29"/>
    <mergeCell ref="L30:L35"/>
    <mergeCell ref="M30:M35"/>
    <mergeCell ref="N30:N35"/>
    <mergeCell ref="O30:O35"/>
    <mergeCell ref="P30:P35"/>
    <mergeCell ref="L36:L38"/>
    <mergeCell ref="M36:M38"/>
    <mergeCell ref="N36:N38"/>
    <mergeCell ref="O36:O38"/>
    <mergeCell ref="P36:P38"/>
    <mergeCell ref="P8:P9"/>
    <mergeCell ref="L10:L15"/>
    <mergeCell ref="M10:M15"/>
    <mergeCell ref="N10:N15"/>
    <mergeCell ref="O10:O15"/>
    <mergeCell ref="P10:P15"/>
    <mergeCell ref="L16:L18"/>
    <mergeCell ref="M16:M18"/>
    <mergeCell ref="N16:N18"/>
    <mergeCell ref="O16:O18"/>
    <mergeCell ref="P16:P18"/>
    <mergeCell ref="B37:B38"/>
    <mergeCell ref="C37:C38"/>
    <mergeCell ref="D37:D38"/>
    <mergeCell ref="E37:E38"/>
    <mergeCell ref="F37:F38"/>
    <mergeCell ref="L8:L9"/>
    <mergeCell ref="M8:M9"/>
    <mergeCell ref="N8:N9"/>
    <mergeCell ref="O8:O9"/>
    <mergeCell ref="L28:L29"/>
    <mergeCell ref="M28:M29"/>
    <mergeCell ref="N28:N29"/>
    <mergeCell ref="O28:O29"/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F35:F36"/>
    <mergeCell ref="D17:D18"/>
    <mergeCell ref="E17:E18"/>
    <mergeCell ref="F17:F18"/>
    <mergeCell ref="B29:B30"/>
    <mergeCell ref="C29:C30"/>
    <mergeCell ref="D29:D30"/>
    <mergeCell ref="E29:E30"/>
    <mergeCell ref="F29:F30"/>
    <mergeCell ref="B31:B32"/>
    <mergeCell ref="C31:C32"/>
    <mergeCell ref="D31:D32"/>
    <mergeCell ref="E31:E32"/>
    <mergeCell ref="F31:F32"/>
    <mergeCell ref="AN4:AN6"/>
    <mergeCell ref="AN24:AN26"/>
    <mergeCell ref="B9:B10"/>
    <mergeCell ref="C9:C10"/>
    <mergeCell ref="D9:D10"/>
    <mergeCell ref="E9:E10"/>
    <mergeCell ref="F9:F10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F13:F14"/>
    <mergeCell ref="B15:B16"/>
    <mergeCell ref="C15:C16"/>
    <mergeCell ref="D15:D16"/>
    <mergeCell ref="E15:E16"/>
    <mergeCell ref="F15:F16"/>
    <mergeCell ref="B17:B18"/>
    <mergeCell ref="C17:C18"/>
    <mergeCell ref="AK31:AK33"/>
    <mergeCell ref="AL31:AL33"/>
    <mergeCell ref="AK34:AK36"/>
    <mergeCell ref="AL34:AL36"/>
    <mergeCell ref="AK37:AK38"/>
    <mergeCell ref="AL37:AL38"/>
    <mergeCell ref="AM8:AM10"/>
    <mergeCell ref="AM11:AM13"/>
    <mergeCell ref="AM14:AM16"/>
    <mergeCell ref="AM17:AM18"/>
    <mergeCell ref="AM28:AM30"/>
    <mergeCell ref="AM31:AM33"/>
    <mergeCell ref="AM34:AM36"/>
    <mergeCell ref="AM37:AM38"/>
    <mergeCell ref="AK8:AK10"/>
    <mergeCell ref="AL8:AL10"/>
    <mergeCell ref="AK11:AK13"/>
    <mergeCell ref="AL11:AL13"/>
    <mergeCell ref="AK14:AK16"/>
    <mergeCell ref="AL14:AL16"/>
    <mergeCell ref="AK17:AK18"/>
    <mergeCell ref="AL17:AL18"/>
    <mergeCell ref="AK28:AK30"/>
    <mergeCell ref="AL28:AL30"/>
    <mergeCell ref="AF28:AF30"/>
    <mergeCell ref="AG28:AG30"/>
    <mergeCell ref="AH28:AH30"/>
    <mergeCell ref="AI28:AI30"/>
    <mergeCell ref="AJ28:AJ30"/>
    <mergeCell ref="AF4:AF16"/>
    <mergeCell ref="AJ4:AJ16"/>
    <mergeCell ref="AI4:AI16"/>
    <mergeCell ref="AH4:AH16"/>
    <mergeCell ref="AG4:AG16"/>
    <mergeCell ref="AF31:AF33"/>
    <mergeCell ref="AG31:AG33"/>
    <mergeCell ref="AH31:AH33"/>
    <mergeCell ref="AI31:AI33"/>
    <mergeCell ref="AJ31:AJ33"/>
    <mergeCell ref="Q34:Q35"/>
    <mergeCell ref="R34:R35"/>
    <mergeCell ref="S34:S35"/>
    <mergeCell ref="T34:T35"/>
    <mergeCell ref="U34:U35"/>
    <mergeCell ref="AF34:AF36"/>
    <mergeCell ref="AG34:AG36"/>
    <mergeCell ref="AH34:AH36"/>
    <mergeCell ref="AI34:AI36"/>
    <mergeCell ref="AJ34:AJ36"/>
    <mergeCell ref="Q36:Q37"/>
    <mergeCell ref="R36:R37"/>
    <mergeCell ref="S36:S37"/>
    <mergeCell ref="T36:T37"/>
    <mergeCell ref="U36:U37"/>
    <mergeCell ref="Q30:Q31"/>
    <mergeCell ref="R30:R31"/>
    <mergeCell ref="S30:S31"/>
    <mergeCell ref="T30:T31"/>
    <mergeCell ref="U30:U31"/>
    <mergeCell ref="Q32:Q33"/>
    <mergeCell ref="R32:R33"/>
    <mergeCell ref="S32:S33"/>
    <mergeCell ref="T32:T33"/>
    <mergeCell ref="U32:U33"/>
    <mergeCell ref="Q16:Q17"/>
    <mergeCell ref="R16:R17"/>
    <mergeCell ref="S16:S17"/>
    <mergeCell ref="T16:T17"/>
    <mergeCell ref="U16:U17"/>
    <mergeCell ref="Q28:Q29"/>
    <mergeCell ref="R28:R29"/>
    <mergeCell ref="S28:S29"/>
    <mergeCell ref="T28:T29"/>
    <mergeCell ref="U28:U29"/>
    <mergeCell ref="R12:R13"/>
    <mergeCell ref="S12:S13"/>
    <mergeCell ref="T12:T13"/>
    <mergeCell ref="U12:U13"/>
    <mergeCell ref="Q14:Q15"/>
    <mergeCell ref="R14:R15"/>
    <mergeCell ref="S14:S15"/>
    <mergeCell ref="T14:T15"/>
    <mergeCell ref="U14:U15"/>
    <mergeCell ref="V37:V38"/>
    <mergeCell ref="W37:W38"/>
    <mergeCell ref="X37:X38"/>
    <mergeCell ref="Y37:Y38"/>
    <mergeCell ref="Z37:Z38"/>
    <mergeCell ref="V30:V32"/>
    <mergeCell ref="W30:W32"/>
    <mergeCell ref="X30:X32"/>
    <mergeCell ref="Y30:Y32"/>
    <mergeCell ref="Z30:Z32"/>
    <mergeCell ref="V33:V36"/>
    <mergeCell ref="W33:W36"/>
    <mergeCell ref="X33:X36"/>
    <mergeCell ref="Y33:Y36"/>
    <mergeCell ref="Z33:Z36"/>
    <mergeCell ref="V17:V18"/>
    <mergeCell ref="W17:W18"/>
    <mergeCell ref="X17:X18"/>
    <mergeCell ref="Y17:Y18"/>
    <mergeCell ref="Z17:Z18"/>
    <mergeCell ref="V28:V29"/>
    <mergeCell ref="W28:W29"/>
    <mergeCell ref="X28:X29"/>
    <mergeCell ref="Y28:Y29"/>
    <mergeCell ref="Z28:Z29"/>
    <mergeCell ref="X13:X16"/>
    <mergeCell ref="Y13:Y16"/>
    <mergeCell ref="Z13:Z16"/>
    <mergeCell ref="K9:K12"/>
    <mergeCell ref="V8:V9"/>
    <mergeCell ref="W8:W9"/>
    <mergeCell ref="X8:X9"/>
    <mergeCell ref="Y8:Y9"/>
    <mergeCell ref="Z8:Z9"/>
    <mergeCell ref="V10:V12"/>
    <mergeCell ref="W10:W12"/>
    <mergeCell ref="X10:X12"/>
    <mergeCell ref="Y10:Y12"/>
    <mergeCell ref="Q8:Q9"/>
    <mergeCell ref="R8:R9"/>
    <mergeCell ref="S8:S9"/>
    <mergeCell ref="T8:T9"/>
    <mergeCell ref="U8:U9"/>
    <mergeCell ref="Q10:Q11"/>
    <mergeCell ref="R10:R11"/>
    <mergeCell ref="S10:S11"/>
    <mergeCell ref="T10:T11"/>
    <mergeCell ref="U10:U11"/>
    <mergeCell ref="Q12:Q13"/>
    <mergeCell ref="G37:G38"/>
    <mergeCell ref="H37:H38"/>
    <mergeCell ref="I37:I38"/>
    <mergeCell ref="J37:J38"/>
    <mergeCell ref="K37:K38"/>
    <mergeCell ref="I9:I12"/>
    <mergeCell ref="K13:K16"/>
    <mergeCell ref="K17:K18"/>
    <mergeCell ref="I17:I18"/>
    <mergeCell ref="I13:I16"/>
    <mergeCell ref="K29:K32"/>
    <mergeCell ref="G33:G36"/>
    <mergeCell ref="H33:H36"/>
    <mergeCell ref="I33:I36"/>
    <mergeCell ref="J33:J36"/>
    <mergeCell ref="K33:K36"/>
    <mergeCell ref="G17:G18"/>
    <mergeCell ref="H17:H18"/>
    <mergeCell ref="J17:J18"/>
    <mergeCell ref="G29:G32"/>
    <mergeCell ref="H29:H32"/>
    <mergeCell ref="I29:I32"/>
    <mergeCell ref="J29:J32"/>
    <mergeCell ref="G9:G12"/>
    <mergeCell ref="H9:H12"/>
    <mergeCell ref="J9:J12"/>
    <mergeCell ref="G13:G16"/>
    <mergeCell ref="H13:H16"/>
    <mergeCell ref="J13:J16"/>
    <mergeCell ref="AF1:AJ1"/>
    <mergeCell ref="AK1:AO1"/>
    <mergeCell ref="B21:F21"/>
    <mergeCell ref="G21:K21"/>
    <mergeCell ref="L21:P21"/>
    <mergeCell ref="Q21:U21"/>
    <mergeCell ref="V21:Z21"/>
    <mergeCell ref="AA21:AE21"/>
    <mergeCell ref="AF21:AJ21"/>
    <mergeCell ref="AK21:AO21"/>
    <mergeCell ref="B1:F1"/>
    <mergeCell ref="G1:K1"/>
    <mergeCell ref="L1:P1"/>
    <mergeCell ref="Q1:U1"/>
    <mergeCell ref="V1:Z1"/>
    <mergeCell ref="AA1:AE1"/>
    <mergeCell ref="Z10:Z12"/>
    <mergeCell ref="V13:V16"/>
    <mergeCell ref="W13:W1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42"/>
  <sheetViews>
    <sheetView workbookViewId="0">
      <pane xSplit="1" ySplit="2" topLeftCell="N3" activePane="bottomRight" state="frozen"/>
      <selection activeCell="C6" sqref="C6"/>
      <selection pane="topRight" activeCell="C6" sqref="C6"/>
      <selection pane="bottomLeft" activeCell="C6" sqref="C6"/>
      <selection pane="bottomRight" activeCell="AJ17" sqref="AJ17"/>
    </sheetView>
  </sheetViews>
  <sheetFormatPr defaultColWidth="8.77734375" defaultRowHeight="14.4" x14ac:dyDescent="0.3"/>
  <cols>
    <col min="1" max="1" width="10.21875" bestFit="1" customWidth="1"/>
    <col min="2" max="2" width="6.44140625" bestFit="1" customWidth="1"/>
    <col min="3" max="5" width="5" bestFit="1" customWidth="1"/>
    <col min="6" max="6" width="8" bestFit="1" customWidth="1"/>
    <col min="7" max="7" width="6.44140625" bestFit="1" customWidth="1"/>
    <col min="8" max="8" width="4" bestFit="1" customWidth="1"/>
    <col min="9" max="9" width="5" bestFit="1" customWidth="1"/>
    <col min="10" max="10" width="4" bestFit="1" customWidth="1"/>
    <col min="11" max="11" width="8" bestFit="1" customWidth="1"/>
    <col min="12" max="12" width="6.44140625" bestFit="1" customWidth="1"/>
    <col min="13" max="13" width="4" bestFit="1" customWidth="1"/>
    <col min="14" max="14" width="5" bestFit="1" customWidth="1"/>
    <col min="15" max="15" width="4" bestFit="1" customWidth="1"/>
    <col min="16" max="16" width="8" bestFit="1" customWidth="1"/>
    <col min="17" max="17" width="6.44140625" bestFit="1" customWidth="1"/>
    <col min="18" max="18" width="4" bestFit="1" customWidth="1"/>
    <col min="19" max="19" width="5" bestFit="1" customWidth="1"/>
    <col min="20" max="20" width="4" bestFit="1" customWidth="1"/>
    <col min="21" max="21" width="8" bestFit="1" customWidth="1"/>
    <col min="22" max="22" width="6.44140625" bestFit="1" customWidth="1"/>
    <col min="23" max="23" width="4" bestFit="1" customWidth="1"/>
    <col min="24" max="25" width="5" bestFit="1" customWidth="1"/>
    <col min="26" max="26" width="8" bestFit="1" customWidth="1"/>
    <col min="27" max="27" width="6.44140625" bestFit="1" customWidth="1"/>
    <col min="28" max="28" width="4" customWidth="1"/>
    <col min="29" max="30" width="5" bestFit="1" customWidth="1"/>
    <col min="31" max="31" width="8" bestFit="1" customWidth="1"/>
    <col min="32" max="32" width="6.44140625" bestFit="1" customWidth="1"/>
    <col min="33" max="33" width="5" bestFit="1" customWidth="1"/>
    <col min="34" max="34" width="5.5546875" bestFit="1" customWidth="1"/>
    <col min="35" max="35" width="4" bestFit="1" customWidth="1"/>
    <col min="36" max="36" width="8" bestFit="1" customWidth="1"/>
    <col min="37" max="37" width="6.44140625" bestFit="1" customWidth="1"/>
    <col min="38" max="38" width="8.44140625" bestFit="1" customWidth="1"/>
    <col min="39" max="40" width="5" bestFit="1" customWidth="1"/>
    <col min="41" max="41" width="8" bestFit="1" customWidth="1"/>
  </cols>
  <sheetData>
    <row r="1" spans="1:42" x14ac:dyDescent="0.3">
      <c r="A1" s="58" t="s">
        <v>48</v>
      </c>
      <c r="B1" s="152" t="s">
        <v>1</v>
      </c>
      <c r="C1" s="152"/>
      <c r="D1" s="152"/>
      <c r="E1" s="152"/>
      <c r="F1" s="152"/>
      <c r="G1" s="152" t="s">
        <v>2</v>
      </c>
      <c r="H1" s="152"/>
      <c r="I1" s="152"/>
      <c r="J1" s="152"/>
      <c r="K1" s="152"/>
      <c r="L1" s="152" t="s">
        <v>3</v>
      </c>
      <c r="M1" s="152"/>
      <c r="N1" s="152"/>
      <c r="O1" s="152"/>
      <c r="P1" s="152"/>
      <c r="Q1" s="152" t="s">
        <v>4</v>
      </c>
      <c r="R1" s="152"/>
      <c r="S1" s="152"/>
      <c r="T1" s="152"/>
      <c r="U1" s="152"/>
      <c r="V1" s="152" t="s">
        <v>5</v>
      </c>
      <c r="W1" s="152"/>
      <c r="X1" s="152"/>
      <c r="Y1" s="152"/>
      <c r="Z1" s="152"/>
      <c r="AA1" s="152" t="s">
        <v>6</v>
      </c>
      <c r="AB1" s="152"/>
      <c r="AC1" s="152"/>
      <c r="AD1" s="152"/>
      <c r="AE1" s="152"/>
      <c r="AF1" s="152" t="s">
        <v>7</v>
      </c>
      <c r="AG1" s="152"/>
      <c r="AH1" s="152"/>
      <c r="AI1" s="152"/>
      <c r="AJ1" s="152"/>
      <c r="AK1" s="152" t="s">
        <v>8</v>
      </c>
      <c r="AL1" s="152"/>
      <c r="AM1" s="152"/>
      <c r="AN1" s="152"/>
      <c r="AO1" s="152"/>
    </row>
    <row r="2" spans="1:42" x14ac:dyDescent="0.3">
      <c r="B2" s="55" t="s">
        <v>37</v>
      </c>
      <c r="C2" s="55" t="s">
        <v>11</v>
      </c>
      <c r="D2" s="55" t="s">
        <v>27</v>
      </c>
      <c r="E2" s="55" t="s">
        <v>11</v>
      </c>
      <c r="F2" s="55" t="s">
        <v>28</v>
      </c>
      <c r="G2" s="3" t="s">
        <v>37</v>
      </c>
      <c r="H2" s="3" t="s">
        <v>11</v>
      </c>
      <c r="I2" s="3" t="s">
        <v>27</v>
      </c>
      <c r="J2" s="3" t="s">
        <v>11</v>
      </c>
      <c r="K2" s="3" t="s">
        <v>28</v>
      </c>
      <c r="L2" s="3" t="s">
        <v>37</v>
      </c>
      <c r="M2" s="3" t="s">
        <v>11</v>
      </c>
      <c r="N2" s="3" t="s">
        <v>27</v>
      </c>
      <c r="O2" s="3" t="s">
        <v>11</v>
      </c>
      <c r="P2" s="3" t="s">
        <v>28</v>
      </c>
      <c r="Q2" s="3" t="s">
        <v>37</v>
      </c>
      <c r="R2" s="3" t="s">
        <v>11</v>
      </c>
      <c r="S2" s="3" t="s">
        <v>27</v>
      </c>
      <c r="T2" s="3" t="s">
        <v>11</v>
      </c>
      <c r="U2" s="3" t="s">
        <v>28</v>
      </c>
      <c r="V2" s="3" t="s">
        <v>37</v>
      </c>
      <c r="W2" s="3" t="s">
        <v>11</v>
      </c>
      <c r="X2" s="3" t="s">
        <v>27</v>
      </c>
      <c r="Y2" s="3" t="s">
        <v>11</v>
      </c>
      <c r="Z2" s="3" t="s">
        <v>28</v>
      </c>
      <c r="AA2" s="55" t="s">
        <v>37</v>
      </c>
      <c r="AB2" s="55" t="s">
        <v>11</v>
      </c>
      <c r="AC2" s="55" t="s">
        <v>27</v>
      </c>
      <c r="AD2" s="55" t="s">
        <v>11</v>
      </c>
      <c r="AE2" s="55" t="s">
        <v>28</v>
      </c>
      <c r="AF2" s="3" t="s">
        <v>37</v>
      </c>
      <c r="AG2" s="3" t="s">
        <v>11</v>
      </c>
      <c r="AH2" s="3" t="s">
        <v>27</v>
      </c>
      <c r="AI2" s="3" t="s">
        <v>11</v>
      </c>
      <c r="AJ2" s="3" t="s">
        <v>28</v>
      </c>
      <c r="AK2" s="55" t="s">
        <v>37</v>
      </c>
      <c r="AL2" s="55" t="s">
        <v>11</v>
      </c>
      <c r="AM2" s="55" t="s">
        <v>27</v>
      </c>
      <c r="AN2" s="55" t="s">
        <v>11</v>
      </c>
      <c r="AO2" s="3" t="s">
        <v>28</v>
      </c>
    </row>
    <row r="3" spans="1:42" x14ac:dyDescent="0.3">
      <c r="B3" s="25" t="s">
        <v>222</v>
      </c>
      <c r="C3" s="3">
        <v>66</v>
      </c>
      <c r="D3" s="3">
        <v>27</v>
      </c>
      <c r="E3" s="3">
        <v>64</v>
      </c>
      <c r="F3" s="3">
        <v>24</v>
      </c>
      <c r="G3" s="102" t="s">
        <v>311</v>
      </c>
      <c r="H3" s="103">
        <v>239</v>
      </c>
      <c r="I3" s="103">
        <v>16.899999999999999</v>
      </c>
      <c r="J3" s="103">
        <v>228</v>
      </c>
      <c r="K3" s="103">
        <v>15.4</v>
      </c>
      <c r="AA3" s="36" t="s">
        <v>12</v>
      </c>
      <c r="AB3" s="3">
        <v>277</v>
      </c>
      <c r="AC3" s="37">
        <v>17.8</v>
      </c>
      <c r="AD3" s="3">
        <v>302</v>
      </c>
      <c r="AE3" s="37">
        <v>16</v>
      </c>
      <c r="AK3" s="3"/>
      <c r="AL3" s="3" t="s">
        <v>212</v>
      </c>
      <c r="AM3" s="3" t="s">
        <v>211</v>
      </c>
      <c r="AN3" s="3" t="s">
        <v>217</v>
      </c>
    </row>
    <row r="4" spans="1:42" x14ac:dyDescent="0.3">
      <c r="B4" s="26" t="s">
        <v>223</v>
      </c>
      <c r="C4" s="3">
        <v>150</v>
      </c>
      <c r="D4" s="3">
        <v>29</v>
      </c>
      <c r="E4" s="3">
        <v>141</v>
      </c>
      <c r="F4" s="3">
        <v>26</v>
      </c>
      <c r="G4" s="104" t="s">
        <v>312</v>
      </c>
      <c r="H4" s="105">
        <v>184</v>
      </c>
      <c r="I4" s="105">
        <v>18.5</v>
      </c>
      <c r="J4" s="105">
        <v>164</v>
      </c>
      <c r="K4" s="105">
        <v>17.100000000000001</v>
      </c>
      <c r="Q4" s="3"/>
      <c r="R4" s="85" t="s">
        <v>304</v>
      </c>
      <c r="S4" s="85"/>
      <c r="T4" s="84"/>
      <c r="U4" s="84"/>
      <c r="V4" s="31" t="s">
        <v>196</v>
      </c>
      <c r="W4" s="3">
        <v>490</v>
      </c>
      <c r="X4" s="3">
        <v>30</v>
      </c>
      <c r="Y4" s="3">
        <v>559</v>
      </c>
      <c r="Z4" s="34">
        <v>28</v>
      </c>
      <c r="AA4" s="36" t="s">
        <v>13</v>
      </c>
      <c r="AB4" s="3">
        <v>168</v>
      </c>
      <c r="AC4" s="37">
        <v>23.7</v>
      </c>
      <c r="AD4" s="3">
        <v>179</v>
      </c>
      <c r="AE4" s="37">
        <v>20.9</v>
      </c>
      <c r="AF4" s="172" t="s">
        <v>327</v>
      </c>
      <c r="AG4" s="176">
        <v>1001</v>
      </c>
      <c r="AH4" s="176">
        <v>33.380000000000003</v>
      </c>
      <c r="AI4" s="176">
        <v>948</v>
      </c>
      <c r="AJ4" s="174">
        <v>23.97</v>
      </c>
      <c r="AK4" s="39" t="s">
        <v>214</v>
      </c>
      <c r="AL4" s="3">
        <v>1503</v>
      </c>
      <c r="AM4" s="37">
        <v>28.76</v>
      </c>
      <c r="AN4" s="162">
        <v>32.11</v>
      </c>
      <c r="AO4" s="5"/>
    </row>
    <row r="5" spans="1:42" x14ac:dyDescent="0.3">
      <c r="B5" s="26" t="s">
        <v>224</v>
      </c>
      <c r="C5" s="3">
        <v>134</v>
      </c>
      <c r="D5" s="3">
        <v>32</v>
      </c>
      <c r="E5" s="3">
        <v>135</v>
      </c>
      <c r="F5" s="3">
        <v>27</v>
      </c>
      <c r="Q5" s="85" t="s">
        <v>302</v>
      </c>
      <c r="R5" s="3">
        <v>636</v>
      </c>
      <c r="S5" s="3">
        <v>22</v>
      </c>
      <c r="V5" s="32" t="s">
        <v>198</v>
      </c>
      <c r="W5" s="33">
        <v>476</v>
      </c>
      <c r="X5" s="33">
        <v>36</v>
      </c>
      <c r="Y5" s="33">
        <v>574</v>
      </c>
      <c r="Z5" s="54">
        <v>31</v>
      </c>
      <c r="AA5" s="36" t="s">
        <v>14</v>
      </c>
      <c r="AB5" s="3">
        <v>93</v>
      </c>
      <c r="AC5" s="37">
        <v>27.9</v>
      </c>
      <c r="AD5" s="3">
        <v>89</v>
      </c>
      <c r="AE5" s="37">
        <v>20.399999999999999</v>
      </c>
      <c r="AF5" s="172"/>
      <c r="AG5" s="176"/>
      <c r="AH5" s="176"/>
      <c r="AI5" s="176"/>
      <c r="AJ5" s="174"/>
      <c r="AK5" s="40" t="s">
        <v>215</v>
      </c>
      <c r="AL5" s="3">
        <v>1620</v>
      </c>
      <c r="AM5" s="37">
        <v>32.85</v>
      </c>
      <c r="AN5" s="162"/>
      <c r="AO5" s="5"/>
    </row>
    <row r="6" spans="1:42" x14ac:dyDescent="0.3">
      <c r="B6" s="26" t="s">
        <v>225</v>
      </c>
      <c r="C6" s="3">
        <v>117</v>
      </c>
      <c r="D6" s="3">
        <v>36</v>
      </c>
      <c r="E6" s="3">
        <v>123</v>
      </c>
      <c r="F6" s="3">
        <v>25</v>
      </c>
      <c r="Q6" s="85" t="s">
        <v>303</v>
      </c>
      <c r="R6" s="3">
        <v>687</v>
      </c>
      <c r="S6" s="3">
        <v>25</v>
      </c>
      <c r="V6" s="32" t="s">
        <v>197</v>
      </c>
      <c r="W6" s="3">
        <v>423</v>
      </c>
      <c r="X6" s="3">
        <v>39</v>
      </c>
      <c r="Y6" s="3">
        <v>577</v>
      </c>
      <c r="Z6" s="34">
        <v>33</v>
      </c>
      <c r="AA6" s="36" t="s">
        <v>15</v>
      </c>
      <c r="AB6" s="3">
        <v>80</v>
      </c>
      <c r="AC6" s="37">
        <v>30.3</v>
      </c>
      <c r="AD6" s="3">
        <v>117</v>
      </c>
      <c r="AE6" s="37">
        <v>22.3</v>
      </c>
      <c r="AF6" s="172"/>
      <c r="AG6" s="176"/>
      <c r="AH6" s="176"/>
      <c r="AI6" s="176"/>
      <c r="AJ6" s="174"/>
      <c r="AK6" s="3" t="s">
        <v>216</v>
      </c>
      <c r="AL6" s="3">
        <v>1500</v>
      </c>
      <c r="AM6" s="37">
        <v>34.659999999999997</v>
      </c>
      <c r="AN6" s="162"/>
      <c r="AO6" s="12"/>
      <c r="AP6" s="8"/>
    </row>
    <row r="7" spans="1:42" x14ac:dyDescent="0.3">
      <c r="B7" s="26"/>
      <c r="C7" s="3"/>
      <c r="D7" s="3"/>
      <c r="E7" s="3"/>
      <c r="F7" s="3"/>
      <c r="V7" s="15"/>
      <c r="AA7" s="36"/>
      <c r="AB7" s="3"/>
      <c r="AC7" s="37"/>
      <c r="AD7" s="3"/>
      <c r="AE7" s="37"/>
      <c r="AF7" s="172"/>
      <c r="AG7" s="176"/>
      <c r="AH7" s="176"/>
      <c r="AI7" s="176"/>
      <c r="AJ7" s="174"/>
      <c r="AK7" s="3"/>
      <c r="AL7" s="3" t="s">
        <v>212</v>
      </c>
      <c r="AM7" s="3" t="s">
        <v>211</v>
      </c>
      <c r="AN7" s="3"/>
    </row>
    <row r="8" spans="1:42" x14ac:dyDescent="0.3">
      <c r="B8" s="26" t="s">
        <v>226</v>
      </c>
      <c r="C8" s="3">
        <v>170</v>
      </c>
      <c r="D8" s="3">
        <v>39</v>
      </c>
      <c r="E8" s="3">
        <v>176</v>
      </c>
      <c r="F8" s="3">
        <v>28</v>
      </c>
      <c r="G8" s="3" t="s">
        <v>16</v>
      </c>
      <c r="H8" s="3">
        <v>47</v>
      </c>
      <c r="I8" s="3">
        <v>46</v>
      </c>
      <c r="J8" s="3">
        <v>52</v>
      </c>
      <c r="K8" s="3">
        <v>26</v>
      </c>
      <c r="L8" s="152" t="s">
        <v>191</v>
      </c>
      <c r="M8" s="152">
        <v>131</v>
      </c>
      <c r="N8" s="152">
        <v>32.5</v>
      </c>
      <c r="O8" s="152">
        <v>119</v>
      </c>
      <c r="P8" s="152">
        <v>23.2</v>
      </c>
      <c r="Q8" s="152" t="s">
        <v>200</v>
      </c>
      <c r="R8" s="152">
        <v>138</v>
      </c>
      <c r="S8" s="152">
        <v>38</v>
      </c>
      <c r="T8" s="152">
        <v>143</v>
      </c>
      <c r="U8" s="152">
        <v>25</v>
      </c>
      <c r="V8" s="152" t="s">
        <v>191</v>
      </c>
      <c r="W8" s="152">
        <v>132</v>
      </c>
      <c r="X8" s="152">
        <v>32.799999999999997</v>
      </c>
      <c r="Y8" s="152">
        <v>202</v>
      </c>
      <c r="Z8" s="153">
        <v>27.1</v>
      </c>
      <c r="AA8" s="36" t="s">
        <v>16</v>
      </c>
      <c r="AB8" s="3">
        <v>135</v>
      </c>
      <c r="AC8" s="37">
        <v>34.4</v>
      </c>
      <c r="AD8" s="3">
        <v>192</v>
      </c>
      <c r="AE8" s="37">
        <v>22.8</v>
      </c>
      <c r="AF8" s="172"/>
      <c r="AG8" s="176"/>
      <c r="AH8" s="176"/>
      <c r="AI8" s="176"/>
      <c r="AJ8" s="174"/>
      <c r="AK8" s="152" t="s">
        <v>207</v>
      </c>
      <c r="AL8" s="152">
        <v>772</v>
      </c>
      <c r="AM8" s="162">
        <v>34.799999999999997</v>
      </c>
    </row>
    <row r="9" spans="1:42" x14ac:dyDescent="0.3">
      <c r="B9" s="164" t="s">
        <v>218</v>
      </c>
      <c r="C9" s="152">
        <v>190</v>
      </c>
      <c r="D9" s="152">
        <v>43</v>
      </c>
      <c r="E9" s="152">
        <v>185</v>
      </c>
      <c r="F9" s="152">
        <v>33</v>
      </c>
      <c r="G9" s="152" t="s">
        <v>181</v>
      </c>
      <c r="H9" s="152">
        <v>221</v>
      </c>
      <c r="I9" s="152">
        <v>40</v>
      </c>
      <c r="J9" s="152">
        <v>259</v>
      </c>
      <c r="K9" s="152">
        <v>30</v>
      </c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3"/>
      <c r="AA9" s="36" t="s">
        <v>17</v>
      </c>
      <c r="AB9" s="3">
        <v>77</v>
      </c>
      <c r="AC9" s="37">
        <v>35.200000000000003</v>
      </c>
      <c r="AD9" s="3">
        <v>137</v>
      </c>
      <c r="AE9" s="37">
        <v>27.2</v>
      </c>
      <c r="AF9" s="172"/>
      <c r="AG9" s="176"/>
      <c r="AH9" s="176"/>
      <c r="AI9" s="176"/>
      <c r="AJ9" s="174"/>
      <c r="AK9" s="152"/>
      <c r="AL9" s="152"/>
      <c r="AM9" s="162"/>
    </row>
    <row r="10" spans="1:42" x14ac:dyDescent="0.3">
      <c r="B10" s="164"/>
      <c r="C10" s="152"/>
      <c r="D10" s="152"/>
      <c r="E10" s="152"/>
      <c r="F10" s="152"/>
      <c r="G10" s="152"/>
      <c r="H10" s="152"/>
      <c r="I10" s="152"/>
      <c r="J10" s="152"/>
      <c r="K10" s="152"/>
      <c r="L10" s="152" t="s">
        <v>248</v>
      </c>
      <c r="M10" s="152">
        <v>350</v>
      </c>
      <c r="N10" s="152">
        <v>32.299999999999997</v>
      </c>
      <c r="O10" s="152">
        <v>394</v>
      </c>
      <c r="P10" s="152">
        <v>23.4</v>
      </c>
      <c r="Q10" s="152" t="s">
        <v>201</v>
      </c>
      <c r="R10" s="152">
        <v>136</v>
      </c>
      <c r="S10" s="152">
        <v>37</v>
      </c>
      <c r="T10" s="152">
        <v>169</v>
      </c>
      <c r="U10" s="152">
        <v>25</v>
      </c>
      <c r="V10" s="152" t="s">
        <v>192</v>
      </c>
      <c r="W10" s="152">
        <v>183</v>
      </c>
      <c r="X10" s="152">
        <v>34.9</v>
      </c>
      <c r="Y10" s="152">
        <v>247</v>
      </c>
      <c r="Z10" s="153">
        <v>26.9</v>
      </c>
      <c r="AA10" s="36" t="s">
        <v>18</v>
      </c>
      <c r="AB10" s="3">
        <v>85</v>
      </c>
      <c r="AC10" s="37">
        <v>31.3</v>
      </c>
      <c r="AD10" s="3">
        <v>158</v>
      </c>
      <c r="AE10" s="37">
        <v>26.4</v>
      </c>
      <c r="AF10" s="172"/>
      <c r="AG10" s="176"/>
      <c r="AH10" s="176"/>
      <c r="AI10" s="176"/>
      <c r="AJ10" s="174"/>
      <c r="AK10" s="152"/>
      <c r="AL10" s="152"/>
      <c r="AM10" s="162"/>
    </row>
    <row r="11" spans="1:42" x14ac:dyDescent="0.3">
      <c r="B11" s="164" t="s">
        <v>219</v>
      </c>
      <c r="C11" s="152">
        <v>253</v>
      </c>
      <c r="D11" s="152">
        <v>42</v>
      </c>
      <c r="E11" s="152">
        <v>289</v>
      </c>
      <c r="F11" s="152">
        <v>32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3"/>
      <c r="AA11" s="36" t="s">
        <v>19</v>
      </c>
      <c r="AB11" s="3">
        <v>84</v>
      </c>
      <c r="AC11" s="37">
        <v>34.700000000000003</v>
      </c>
      <c r="AD11" s="3">
        <v>160</v>
      </c>
      <c r="AE11" s="37">
        <v>26.4</v>
      </c>
      <c r="AF11" s="172"/>
      <c r="AG11" s="176"/>
      <c r="AH11" s="176"/>
      <c r="AI11" s="176"/>
      <c r="AJ11" s="174"/>
      <c r="AK11" s="158" t="s">
        <v>208</v>
      </c>
      <c r="AL11" s="152">
        <v>692</v>
      </c>
      <c r="AM11" s="162">
        <v>34</v>
      </c>
    </row>
    <row r="12" spans="1:42" x14ac:dyDescent="0.3">
      <c r="B12" s="164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 t="s">
        <v>202</v>
      </c>
      <c r="R12" s="152">
        <v>179</v>
      </c>
      <c r="S12" s="152">
        <v>34</v>
      </c>
      <c r="T12" s="152">
        <v>256</v>
      </c>
      <c r="U12" s="152">
        <v>26</v>
      </c>
      <c r="V12" s="152"/>
      <c r="W12" s="152"/>
      <c r="X12" s="152"/>
      <c r="Y12" s="152"/>
      <c r="Z12" s="153"/>
      <c r="AA12" s="36" t="s">
        <v>20</v>
      </c>
      <c r="AB12" s="3">
        <v>69</v>
      </c>
      <c r="AC12" s="37">
        <v>30.9</v>
      </c>
      <c r="AD12" s="3">
        <v>167</v>
      </c>
      <c r="AE12" s="37">
        <v>21.8</v>
      </c>
      <c r="AF12" s="172"/>
      <c r="AG12" s="176"/>
      <c r="AH12" s="176"/>
      <c r="AI12" s="176"/>
      <c r="AJ12" s="174"/>
      <c r="AK12" s="158"/>
      <c r="AL12" s="152"/>
      <c r="AM12" s="162"/>
    </row>
    <row r="13" spans="1:42" x14ac:dyDescent="0.3">
      <c r="B13" s="164" t="s">
        <v>220</v>
      </c>
      <c r="C13" s="152">
        <v>297</v>
      </c>
      <c r="D13" s="152">
        <v>42</v>
      </c>
      <c r="E13" s="152">
        <v>318</v>
      </c>
      <c r="F13" s="152">
        <v>31</v>
      </c>
      <c r="G13" s="152" t="s">
        <v>182</v>
      </c>
      <c r="H13" s="152">
        <v>308</v>
      </c>
      <c r="I13" s="152">
        <v>35</v>
      </c>
      <c r="J13" s="152">
        <v>317</v>
      </c>
      <c r="K13" s="152">
        <v>29</v>
      </c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 t="s">
        <v>182</v>
      </c>
      <c r="W13" s="152">
        <v>308</v>
      </c>
      <c r="X13" s="152">
        <v>32.799999999999997</v>
      </c>
      <c r="Y13" s="152">
        <v>358</v>
      </c>
      <c r="Z13" s="153">
        <v>26</v>
      </c>
      <c r="AA13" s="36" t="s">
        <v>21</v>
      </c>
      <c r="AB13" s="3">
        <v>67</v>
      </c>
      <c r="AC13" s="37">
        <v>31.3</v>
      </c>
      <c r="AD13" s="3">
        <v>168</v>
      </c>
      <c r="AE13" s="37">
        <v>21.9</v>
      </c>
      <c r="AF13" s="172"/>
      <c r="AG13" s="176"/>
      <c r="AH13" s="176"/>
      <c r="AI13" s="176"/>
      <c r="AJ13" s="174"/>
      <c r="AK13" s="158"/>
      <c r="AL13" s="152"/>
      <c r="AM13" s="162"/>
    </row>
    <row r="14" spans="1:42" x14ac:dyDescent="0.3">
      <c r="B14" s="164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 t="s">
        <v>203</v>
      </c>
      <c r="R14" s="152">
        <v>192</v>
      </c>
      <c r="S14" s="152">
        <v>33</v>
      </c>
      <c r="T14" s="152">
        <v>193</v>
      </c>
      <c r="U14" s="152">
        <v>26</v>
      </c>
      <c r="V14" s="152"/>
      <c r="W14" s="152"/>
      <c r="X14" s="152"/>
      <c r="Y14" s="152"/>
      <c r="Z14" s="153"/>
      <c r="AA14" s="36" t="s">
        <v>22</v>
      </c>
      <c r="AB14" s="3">
        <v>73</v>
      </c>
      <c r="AC14" s="37">
        <v>33.799999999999997</v>
      </c>
      <c r="AD14" s="3">
        <v>136</v>
      </c>
      <c r="AE14" s="37">
        <v>22.3</v>
      </c>
      <c r="AF14" s="172"/>
      <c r="AG14" s="176"/>
      <c r="AH14" s="176"/>
      <c r="AI14" s="176"/>
      <c r="AJ14" s="174"/>
      <c r="AK14" s="152" t="s">
        <v>209</v>
      </c>
      <c r="AL14" s="152">
        <v>749</v>
      </c>
      <c r="AM14" s="162">
        <v>31.7</v>
      </c>
    </row>
    <row r="15" spans="1:42" x14ac:dyDescent="0.3">
      <c r="B15" s="164" t="s">
        <v>221</v>
      </c>
      <c r="C15" s="152">
        <v>292</v>
      </c>
      <c r="D15" s="152">
        <v>40</v>
      </c>
      <c r="E15" s="152">
        <v>322</v>
      </c>
      <c r="F15" s="152">
        <v>30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3"/>
      <c r="AA15" s="36" t="s">
        <v>23</v>
      </c>
      <c r="AB15" s="3">
        <v>75</v>
      </c>
      <c r="AC15" s="37">
        <v>29</v>
      </c>
      <c r="AD15" s="3">
        <v>160</v>
      </c>
      <c r="AE15" s="37">
        <v>22.6</v>
      </c>
      <c r="AF15" s="172"/>
      <c r="AG15" s="176"/>
      <c r="AH15" s="176"/>
      <c r="AI15" s="176"/>
      <c r="AJ15" s="174"/>
      <c r="AK15" s="152"/>
      <c r="AL15" s="152"/>
      <c r="AM15" s="162"/>
    </row>
    <row r="16" spans="1:42" x14ac:dyDescent="0.3">
      <c r="B16" s="164"/>
      <c r="C16" s="152"/>
      <c r="D16" s="152"/>
      <c r="E16" s="152"/>
      <c r="F16" s="152"/>
      <c r="G16" s="152"/>
      <c r="H16" s="152"/>
      <c r="I16" s="152"/>
      <c r="J16" s="152"/>
      <c r="K16" s="152"/>
      <c r="L16" s="152" t="s">
        <v>249</v>
      </c>
      <c r="M16" s="152">
        <v>151</v>
      </c>
      <c r="N16" s="152">
        <v>30.1</v>
      </c>
      <c r="O16" s="152">
        <v>167</v>
      </c>
      <c r="P16" s="152">
        <v>21.9</v>
      </c>
      <c r="Q16" s="152" t="s">
        <v>204</v>
      </c>
      <c r="R16" s="152">
        <v>217</v>
      </c>
      <c r="S16" s="152">
        <v>31</v>
      </c>
      <c r="T16" s="152">
        <v>164</v>
      </c>
      <c r="U16" s="152">
        <v>24</v>
      </c>
      <c r="V16" s="152"/>
      <c r="W16" s="152"/>
      <c r="X16" s="152"/>
      <c r="Y16" s="152"/>
      <c r="Z16" s="153"/>
      <c r="AA16" s="36" t="s">
        <v>24</v>
      </c>
      <c r="AB16" s="3">
        <v>85</v>
      </c>
      <c r="AC16" s="37">
        <v>28.1</v>
      </c>
      <c r="AD16" s="3">
        <v>187</v>
      </c>
      <c r="AE16" s="37">
        <v>22</v>
      </c>
      <c r="AF16" s="173"/>
      <c r="AG16" s="177"/>
      <c r="AH16" s="177"/>
      <c r="AI16" s="177"/>
      <c r="AJ16" s="175"/>
      <c r="AK16" s="152"/>
      <c r="AL16" s="152"/>
      <c r="AM16" s="162"/>
    </row>
    <row r="17" spans="1:43" x14ac:dyDescent="0.3">
      <c r="B17" s="164" t="s">
        <v>210</v>
      </c>
      <c r="C17" s="152">
        <v>262</v>
      </c>
      <c r="D17" s="152">
        <v>39</v>
      </c>
      <c r="E17" s="152">
        <v>262</v>
      </c>
      <c r="F17" s="152">
        <v>29</v>
      </c>
      <c r="G17" s="152" t="s">
        <v>183</v>
      </c>
      <c r="H17" s="152">
        <v>204</v>
      </c>
      <c r="I17" s="152">
        <v>28</v>
      </c>
      <c r="J17" s="152">
        <v>247</v>
      </c>
      <c r="K17" s="152">
        <v>25</v>
      </c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 t="s">
        <v>193</v>
      </c>
      <c r="W17" s="152">
        <v>169</v>
      </c>
      <c r="X17" s="152">
        <v>29.6</v>
      </c>
      <c r="Y17" s="152">
        <v>198</v>
      </c>
      <c r="Z17" s="153">
        <v>23.9</v>
      </c>
      <c r="AA17" s="36" t="s">
        <v>25</v>
      </c>
      <c r="AB17" s="3">
        <v>83</v>
      </c>
      <c r="AC17" s="37">
        <v>27.4</v>
      </c>
      <c r="AD17" s="3">
        <v>194</v>
      </c>
      <c r="AE17" s="37">
        <v>21.4</v>
      </c>
      <c r="AK17" s="152" t="s">
        <v>210</v>
      </c>
      <c r="AL17" s="152">
        <v>300</v>
      </c>
      <c r="AM17" s="162">
        <v>27.3</v>
      </c>
    </row>
    <row r="18" spans="1:43" x14ac:dyDescent="0.3">
      <c r="B18" s="164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V18" s="152"/>
      <c r="W18" s="152"/>
      <c r="X18" s="152"/>
      <c r="Y18" s="152"/>
      <c r="Z18" s="153"/>
      <c r="AA18" s="36" t="s">
        <v>26</v>
      </c>
      <c r="AB18" s="3">
        <v>74</v>
      </c>
      <c r="AC18" s="37">
        <v>27.5</v>
      </c>
      <c r="AD18" s="3">
        <v>147</v>
      </c>
      <c r="AE18" s="37">
        <v>18.3</v>
      </c>
      <c r="AK18" s="152"/>
      <c r="AL18" s="152"/>
      <c r="AM18" s="162"/>
    </row>
    <row r="19" spans="1:43" x14ac:dyDescent="0.3">
      <c r="A19" s="53" t="s">
        <v>34</v>
      </c>
      <c r="B19" s="56"/>
      <c r="C19" s="56">
        <v>1464</v>
      </c>
      <c r="D19" s="56">
        <v>41</v>
      </c>
      <c r="E19" s="56">
        <v>1552</v>
      </c>
      <c r="F19" s="56">
        <v>31</v>
      </c>
      <c r="G19" s="56"/>
      <c r="H19" s="56"/>
      <c r="I19" s="56">
        <v>37</v>
      </c>
      <c r="J19" s="56"/>
      <c r="K19" s="56">
        <v>28</v>
      </c>
      <c r="L19" s="56"/>
      <c r="M19" s="59">
        <v>632</v>
      </c>
      <c r="N19" s="56">
        <v>31.8</v>
      </c>
      <c r="O19" s="59">
        <v>680</v>
      </c>
      <c r="P19" s="56">
        <v>23</v>
      </c>
      <c r="Q19" s="16"/>
      <c r="R19" s="16">
        <v>862</v>
      </c>
      <c r="S19" s="16">
        <v>34</v>
      </c>
      <c r="T19" s="16">
        <v>925</v>
      </c>
      <c r="U19" s="16">
        <v>25</v>
      </c>
      <c r="V19" s="56"/>
      <c r="W19" s="56">
        <v>792</v>
      </c>
      <c r="X19" s="56">
        <v>32.6</v>
      </c>
      <c r="Y19" s="56">
        <v>1005</v>
      </c>
      <c r="Z19" s="56">
        <v>26</v>
      </c>
      <c r="AA19" s="56"/>
      <c r="AB19" s="56">
        <f>SUM(AB8:AB18)</f>
        <v>907</v>
      </c>
      <c r="AC19" s="57">
        <f>(AB8*AC8+AB9*AC9+AB10*AC10+AB11*AC11+AB12*AC12+AB13*AC13+AB14*AC14+AB15*AC15+AB16*AC16+AB17*AC17+AB18*AC18)/SUM(AB8:AB18)</f>
        <v>31.421168687982362</v>
      </c>
      <c r="AD19" s="56">
        <f>SUM(AD8:AD18)</f>
        <v>1806</v>
      </c>
      <c r="AE19" s="57">
        <f>(AD8*AE8+AD9*AE9+AD10*AE10+AD11*AE11+AD12*AE12+AD13*AE13+AD14*AE14+AD15*AE15+AD16*AE16+AD17*AE17+AD18*AE18)/SUM(AD8:AD18)</f>
        <v>22.936600221483943</v>
      </c>
      <c r="AF19" s="16"/>
      <c r="AG19" s="16"/>
      <c r="AH19" s="16"/>
      <c r="AI19" s="16"/>
      <c r="AJ19" s="16"/>
      <c r="AK19" s="56"/>
      <c r="AL19" s="56">
        <v>1044</v>
      </c>
      <c r="AM19" s="57">
        <v>41.1</v>
      </c>
      <c r="AN19" s="16">
        <v>1469</v>
      </c>
      <c r="AO19" s="28">
        <v>26.8</v>
      </c>
      <c r="AP19" s="16" t="s">
        <v>213</v>
      </c>
      <c r="AQ19" s="28">
        <v>32.700000000000003</v>
      </c>
    </row>
    <row r="20" spans="1:43" s="12" customFormat="1" x14ac:dyDescent="0.3">
      <c r="D20" s="8"/>
      <c r="F20" s="8"/>
      <c r="K20" s="8"/>
      <c r="N20" s="8"/>
      <c r="O20" s="8"/>
      <c r="P20" s="8"/>
      <c r="S20" s="8"/>
      <c r="U20" s="8"/>
      <c r="X20" s="8"/>
      <c r="Z20" s="8"/>
      <c r="AQ20" s="8"/>
    </row>
    <row r="21" spans="1:43" x14ac:dyDescent="0.3">
      <c r="A21" s="58" t="s">
        <v>49</v>
      </c>
      <c r="B21" s="152" t="s">
        <v>1</v>
      </c>
      <c r="C21" s="152"/>
      <c r="D21" s="152"/>
      <c r="E21" s="152"/>
      <c r="F21" s="152"/>
      <c r="G21" s="152" t="s">
        <v>2</v>
      </c>
      <c r="H21" s="152"/>
      <c r="I21" s="152"/>
      <c r="J21" s="152"/>
      <c r="K21" s="152"/>
      <c r="L21" s="152" t="s">
        <v>3</v>
      </c>
      <c r="M21" s="152"/>
      <c r="N21" s="152"/>
      <c r="O21" s="152"/>
      <c r="P21" s="152"/>
      <c r="Q21" s="152" t="s">
        <v>4</v>
      </c>
      <c r="R21" s="152"/>
      <c r="S21" s="152"/>
      <c r="T21" s="152"/>
      <c r="U21" s="152"/>
      <c r="V21" s="152" t="s">
        <v>5</v>
      </c>
      <c r="W21" s="152"/>
      <c r="X21" s="152"/>
      <c r="Y21" s="152"/>
      <c r="Z21" s="152"/>
      <c r="AA21" s="152" t="s">
        <v>6</v>
      </c>
      <c r="AB21" s="152"/>
      <c r="AC21" s="152"/>
      <c r="AD21" s="152"/>
      <c r="AE21" s="152"/>
      <c r="AF21" s="152" t="s">
        <v>7</v>
      </c>
      <c r="AG21" s="152"/>
      <c r="AH21" s="152"/>
      <c r="AI21" s="152"/>
      <c r="AJ21" s="152"/>
      <c r="AK21" s="152" t="s">
        <v>8</v>
      </c>
      <c r="AL21" s="152"/>
      <c r="AM21" s="152"/>
      <c r="AN21" s="152"/>
      <c r="AO21" s="152"/>
      <c r="AP21" s="12"/>
      <c r="AQ21" s="8"/>
    </row>
    <row r="22" spans="1:43" x14ac:dyDescent="0.3">
      <c r="B22" s="3" t="s">
        <v>37</v>
      </c>
      <c r="C22" s="3" t="s">
        <v>11</v>
      </c>
      <c r="D22" s="3" t="s">
        <v>27</v>
      </c>
      <c r="E22" s="3" t="s">
        <v>11</v>
      </c>
      <c r="F22" s="3" t="s">
        <v>28</v>
      </c>
      <c r="G22" s="3" t="s">
        <v>37</v>
      </c>
      <c r="H22" s="3" t="s">
        <v>11</v>
      </c>
      <c r="I22" s="3" t="s">
        <v>27</v>
      </c>
      <c r="J22" s="3" t="s">
        <v>11</v>
      </c>
      <c r="K22" s="3" t="s">
        <v>28</v>
      </c>
      <c r="L22" s="3" t="s">
        <v>37</v>
      </c>
      <c r="M22" s="3" t="s">
        <v>11</v>
      </c>
      <c r="N22" s="3" t="s">
        <v>27</v>
      </c>
      <c r="O22" s="3" t="s">
        <v>11</v>
      </c>
      <c r="P22" s="3" t="s">
        <v>28</v>
      </c>
      <c r="Q22" s="3" t="s">
        <v>37</v>
      </c>
      <c r="R22" s="3" t="s">
        <v>11</v>
      </c>
      <c r="S22" s="3" t="s">
        <v>27</v>
      </c>
      <c r="T22" s="3" t="s">
        <v>11</v>
      </c>
      <c r="U22" s="3" t="s">
        <v>28</v>
      </c>
      <c r="V22" s="3" t="s">
        <v>37</v>
      </c>
      <c r="W22" s="3" t="s">
        <v>11</v>
      </c>
      <c r="X22" s="3" t="s">
        <v>27</v>
      </c>
      <c r="Y22" s="3" t="s">
        <v>11</v>
      </c>
      <c r="Z22" s="3" t="s">
        <v>28</v>
      </c>
      <c r="AA22" s="3" t="s">
        <v>37</v>
      </c>
      <c r="AB22" s="3" t="s">
        <v>11</v>
      </c>
      <c r="AC22" s="3" t="s">
        <v>27</v>
      </c>
      <c r="AD22" s="3" t="s">
        <v>11</v>
      </c>
      <c r="AE22" s="3" t="s">
        <v>28</v>
      </c>
      <c r="AF22" s="3" t="s">
        <v>37</v>
      </c>
      <c r="AG22" s="3" t="s">
        <v>11</v>
      </c>
      <c r="AH22" s="3" t="s">
        <v>27</v>
      </c>
      <c r="AI22" s="3" t="s">
        <v>11</v>
      </c>
      <c r="AJ22" s="3" t="s">
        <v>28</v>
      </c>
      <c r="AK22" s="3" t="s">
        <v>37</v>
      </c>
      <c r="AL22" s="3" t="s">
        <v>11</v>
      </c>
      <c r="AM22" s="3" t="s">
        <v>27</v>
      </c>
      <c r="AN22" s="3" t="s">
        <v>11</v>
      </c>
      <c r="AO22" s="3" t="s">
        <v>28</v>
      </c>
    </row>
    <row r="23" spans="1:43" x14ac:dyDescent="0.3">
      <c r="B23" s="62" t="s">
        <v>222</v>
      </c>
      <c r="C23" s="55">
        <v>66</v>
      </c>
      <c r="D23" s="55">
        <v>13</v>
      </c>
      <c r="E23" s="55">
        <v>64</v>
      </c>
      <c r="F23" s="55">
        <v>13</v>
      </c>
      <c r="G23" s="102" t="s">
        <v>311</v>
      </c>
      <c r="H23" s="103">
        <v>239</v>
      </c>
      <c r="I23" s="103">
        <v>10.8</v>
      </c>
      <c r="J23" s="103">
        <v>228</v>
      </c>
      <c r="K23" s="103">
        <v>10.9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55"/>
      <c r="W23" s="55"/>
      <c r="X23" s="55"/>
      <c r="Y23" s="55"/>
      <c r="Z23" s="55"/>
      <c r="AA23" s="60" t="s">
        <v>12</v>
      </c>
      <c r="AB23" s="55">
        <v>277</v>
      </c>
      <c r="AC23" s="61">
        <v>10.8</v>
      </c>
      <c r="AD23" s="55">
        <v>302</v>
      </c>
      <c r="AE23" s="61">
        <v>10.5</v>
      </c>
      <c r="AF23" s="3"/>
      <c r="AG23" s="3"/>
      <c r="AH23" s="3"/>
      <c r="AI23" s="3"/>
      <c r="AJ23" s="3"/>
      <c r="AK23" s="55"/>
      <c r="AL23" s="55" t="s">
        <v>212</v>
      </c>
      <c r="AM23" s="3" t="s">
        <v>211</v>
      </c>
      <c r="AN23" s="3" t="s">
        <v>217</v>
      </c>
      <c r="AO23" s="3"/>
    </row>
    <row r="24" spans="1:43" x14ac:dyDescent="0.3">
      <c r="B24" s="26" t="s">
        <v>223</v>
      </c>
      <c r="C24" s="3">
        <v>150</v>
      </c>
      <c r="D24" s="3">
        <v>12</v>
      </c>
      <c r="E24" s="3">
        <v>141</v>
      </c>
      <c r="F24" s="3">
        <v>12</v>
      </c>
      <c r="G24" s="104" t="s">
        <v>312</v>
      </c>
      <c r="H24" s="105">
        <v>184</v>
      </c>
      <c r="I24" s="105">
        <v>10.9</v>
      </c>
      <c r="J24" s="105">
        <v>164</v>
      </c>
      <c r="K24" s="105">
        <v>10.6</v>
      </c>
      <c r="Q24" s="3"/>
      <c r="R24" s="85" t="s">
        <v>304</v>
      </c>
      <c r="S24" s="85"/>
      <c r="T24" s="84"/>
      <c r="U24" s="84"/>
      <c r="V24" s="31" t="s">
        <v>196</v>
      </c>
      <c r="W24" s="3">
        <v>490</v>
      </c>
      <c r="X24" s="3">
        <v>13</v>
      </c>
      <c r="Y24" s="3">
        <v>559</v>
      </c>
      <c r="Z24" s="3">
        <v>13</v>
      </c>
      <c r="AA24" s="36" t="s">
        <v>13</v>
      </c>
      <c r="AB24" s="3">
        <v>168</v>
      </c>
      <c r="AC24" s="37">
        <v>11.4</v>
      </c>
      <c r="AD24" s="3">
        <v>179</v>
      </c>
      <c r="AE24" s="37">
        <v>11.3</v>
      </c>
      <c r="AK24" s="39" t="s">
        <v>214</v>
      </c>
      <c r="AL24" s="3">
        <v>1503</v>
      </c>
      <c r="AM24" s="5"/>
      <c r="AN24" s="170"/>
      <c r="AO24" s="5"/>
    </row>
    <row r="25" spans="1:43" x14ac:dyDescent="0.3">
      <c r="B25" s="26" t="s">
        <v>224</v>
      </c>
      <c r="C25" s="3">
        <v>134</v>
      </c>
      <c r="D25" s="3">
        <v>12</v>
      </c>
      <c r="E25" s="3">
        <v>135</v>
      </c>
      <c r="F25" s="3">
        <v>12</v>
      </c>
      <c r="Q25" s="85" t="s">
        <v>302</v>
      </c>
      <c r="R25" s="3">
        <v>636</v>
      </c>
      <c r="S25" s="3">
        <v>10.8</v>
      </c>
      <c r="V25" s="32" t="s">
        <v>198</v>
      </c>
      <c r="W25" s="33">
        <v>476</v>
      </c>
      <c r="X25" s="33">
        <v>13</v>
      </c>
      <c r="Y25" s="33">
        <v>574</v>
      </c>
      <c r="Z25" s="33">
        <v>14</v>
      </c>
      <c r="AA25" s="36" t="s">
        <v>14</v>
      </c>
      <c r="AB25" s="3">
        <v>93</v>
      </c>
      <c r="AC25" s="37">
        <v>12.3</v>
      </c>
      <c r="AD25" s="3">
        <v>89</v>
      </c>
      <c r="AE25" s="37">
        <v>11.1</v>
      </c>
      <c r="AK25" s="40" t="s">
        <v>215</v>
      </c>
      <c r="AL25" s="3">
        <v>1620</v>
      </c>
      <c r="AM25" s="5"/>
      <c r="AN25" s="170"/>
      <c r="AO25" s="5"/>
    </row>
    <row r="26" spans="1:43" x14ac:dyDescent="0.3">
      <c r="B26" s="26" t="s">
        <v>225</v>
      </c>
      <c r="C26" s="3">
        <v>117</v>
      </c>
      <c r="D26" s="3">
        <v>13</v>
      </c>
      <c r="E26" s="3">
        <v>123</v>
      </c>
      <c r="F26" s="3">
        <v>12</v>
      </c>
      <c r="Q26" s="85" t="s">
        <v>303</v>
      </c>
      <c r="R26" s="3">
        <v>687</v>
      </c>
      <c r="S26" s="3">
        <v>11.3</v>
      </c>
      <c r="V26" s="32" t="s">
        <v>197</v>
      </c>
      <c r="W26" s="3">
        <v>423</v>
      </c>
      <c r="X26" s="3">
        <v>14</v>
      </c>
      <c r="Y26" s="3">
        <v>577</v>
      </c>
      <c r="Z26" s="3">
        <v>14</v>
      </c>
      <c r="AA26" s="36" t="s">
        <v>15</v>
      </c>
      <c r="AB26" s="3">
        <v>80</v>
      </c>
      <c r="AC26" s="37">
        <v>11.9</v>
      </c>
      <c r="AD26" s="3">
        <v>117</v>
      </c>
      <c r="AE26" s="37">
        <v>12.6</v>
      </c>
      <c r="AK26" s="3" t="s">
        <v>216</v>
      </c>
      <c r="AL26" s="3">
        <v>1500</v>
      </c>
      <c r="AM26" s="5"/>
      <c r="AN26" s="170"/>
      <c r="AO26" s="12"/>
      <c r="AP26" s="8"/>
    </row>
    <row r="27" spans="1:43" x14ac:dyDescent="0.3">
      <c r="B27" s="19"/>
      <c r="V27" s="15"/>
      <c r="AA27" s="4"/>
      <c r="AC27" s="5"/>
      <c r="AE27" s="5"/>
      <c r="AK27" s="3"/>
      <c r="AL27" s="3" t="s">
        <v>212</v>
      </c>
      <c r="AM27" s="3" t="s">
        <v>211</v>
      </c>
    </row>
    <row r="28" spans="1:43" x14ac:dyDescent="0.3">
      <c r="B28" s="26" t="s">
        <v>226</v>
      </c>
      <c r="C28" s="3">
        <v>170</v>
      </c>
      <c r="D28" s="3">
        <v>14</v>
      </c>
      <c r="E28" s="3">
        <v>176</v>
      </c>
      <c r="F28" s="3">
        <v>13</v>
      </c>
      <c r="G28" s="3" t="s">
        <v>16</v>
      </c>
      <c r="H28" s="3">
        <v>47</v>
      </c>
      <c r="I28" s="3">
        <v>15.6</v>
      </c>
      <c r="J28" s="3">
        <v>52</v>
      </c>
      <c r="K28" s="3">
        <v>13.8</v>
      </c>
      <c r="L28" s="152" t="s">
        <v>191</v>
      </c>
      <c r="M28" s="152">
        <v>131</v>
      </c>
      <c r="N28" s="152">
        <v>10.9</v>
      </c>
      <c r="O28" s="152">
        <v>119</v>
      </c>
      <c r="P28" s="152">
        <v>10.7</v>
      </c>
      <c r="Q28" s="152" t="s">
        <v>200</v>
      </c>
      <c r="R28" s="152">
        <v>138</v>
      </c>
      <c r="S28" s="152">
        <v>11</v>
      </c>
      <c r="T28" s="152">
        <v>143</v>
      </c>
      <c r="U28" s="152">
        <v>11</v>
      </c>
      <c r="V28" s="152" t="s">
        <v>191</v>
      </c>
      <c r="W28" s="152">
        <v>132</v>
      </c>
      <c r="X28" s="152">
        <v>12.8</v>
      </c>
      <c r="Y28" s="152">
        <v>202</v>
      </c>
      <c r="Z28" s="152">
        <v>13.1</v>
      </c>
      <c r="AA28" s="36" t="s">
        <v>16</v>
      </c>
      <c r="AB28" s="3">
        <v>135</v>
      </c>
      <c r="AC28" s="37">
        <v>12.9</v>
      </c>
      <c r="AD28" s="3">
        <v>192</v>
      </c>
      <c r="AE28" s="37">
        <v>12.1</v>
      </c>
      <c r="AF28" s="3"/>
      <c r="AG28" s="3"/>
      <c r="AH28" s="3"/>
      <c r="AI28" s="3"/>
      <c r="AJ28" s="3"/>
      <c r="AK28" s="152" t="s">
        <v>207</v>
      </c>
      <c r="AL28" s="152">
        <v>772</v>
      </c>
      <c r="AM28" s="162">
        <v>15.9</v>
      </c>
    </row>
    <row r="29" spans="1:43" x14ac:dyDescent="0.3">
      <c r="B29" s="164" t="s">
        <v>218</v>
      </c>
      <c r="C29" s="152">
        <v>190</v>
      </c>
      <c r="D29" s="152">
        <v>14</v>
      </c>
      <c r="E29" s="152">
        <v>185</v>
      </c>
      <c r="F29" s="152">
        <v>14</v>
      </c>
      <c r="G29" s="152" t="s">
        <v>181</v>
      </c>
      <c r="H29" s="152">
        <v>221</v>
      </c>
      <c r="I29" s="152">
        <v>14.9</v>
      </c>
      <c r="J29" s="152">
        <v>259</v>
      </c>
      <c r="K29" s="152">
        <v>14.6</v>
      </c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36" t="s">
        <v>17</v>
      </c>
      <c r="AB29" s="3">
        <v>77</v>
      </c>
      <c r="AC29" s="37">
        <v>13.8</v>
      </c>
      <c r="AD29" s="3">
        <v>137</v>
      </c>
      <c r="AE29" s="37">
        <v>13.1</v>
      </c>
      <c r="AF29" s="3"/>
      <c r="AG29" s="3"/>
      <c r="AH29" s="3"/>
      <c r="AI29" s="3"/>
      <c r="AJ29" s="3"/>
      <c r="AK29" s="152"/>
      <c r="AL29" s="152"/>
      <c r="AM29" s="162"/>
    </row>
    <row r="30" spans="1:43" x14ac:dyDescent="0.3">
      <c r="B30" s="164"/>
      <c r="C30" s="152"/>
      <c r="D30" s="152"/>
      <c r="E30" s="152"/>
      <c r="F30" s="152"/>
      <c r="G30" s="152"/>
      <c r="H30" s="152"/>
      <c r="I30" s="152"/>
      <c r="J30" s="152"/>
      <c r="K30" s="152"/>
      <c r="L30" s="152" t="s">
        <v>248</v>
      </c>
      <c r="M30" s="152">
        <v>350</v>
      </c>
      <c r="N30" s="152">
        <v>11.8</v>
      </c>
      <c r="O30" s="152">
        <v>394</v>
      </c>
      <c r="P30" s="152">
        <v>11.4</v>
      </c>
      <c r="Q30" s="152" t="s">
        <v>201</v>
      </c>
      <c r="R30" s="152">
        <v>136</v>
      </c>
      <c r="S30" s="152">
        <v>12</v>
      </c>
      <c r="T30" s="152">
        <v>169</v>
      </c>
      <c r="U30" s="152">
        <v>11</v>
      </c>
      <c r="V30" s="152" t="s">
        <v>192</v>
      </c>
      <c r="W30" s="152">
        <v>183</v>
      </c>
      <c r="X30" s="152">
        <v>13.1</v>
      </c>
      <c r="Y30" s="152">
        <v>247</v>
      </c>
      <c r="Z30" s="152">
        <v>13</v>
      </c>
      <c r="AA30" s="36" t="s">
        <v>18</v>
      </c>
      <c r="AB30" s="3">
        <v>85</v>
      </c>
      <c r="AC30" s="37">
        <v>13.3</v>
      </c>
      <c r="AD30" s="3">
        <v>158</v>
      </c>
      <c r="AE30" s="37">
        <v>13.1</v>
      </c>
      <c r="AF30" s="3"/>
      <c r="AG30" s="3"/>
      <c r="AH30" s="3"/>
      <c r="AI30" s="3"/>
      <c r="AJ30" s="3"/>
      <c r="AK30" s="152"/>
      <c r="AL30" s="152"/>
      <c r="AM30" s="162"/>
    </row>
    <row r="31" spans="1:43" x14ac:dyDescent="0.3">
      <c r="B31" s="164" t="s">
        <v>219</v>
      </c>
      <c r="C31" s="152">
        <v>253</v>
      </c>
      <c r="D31" s="152">
        <v>14</v>
      </c>
      <c r="E31" s="152">
        <v>289</v>
      </c>
      <c r="F31" s="152">
        <v>13</v>
      </c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36" t="s">
        <v>19</v>
      </c>
      <c r="AB31" s="3">
        <v>84</v>
      </c>
      <c r="AC31" s="37">
        <v>13.6</v>
      </c>
      <c r="AD31" s="3">
        <v>160</v>
      </c>
      <c r="AE31" s="37">
        <v>12.9</v>
      </c>
      <c r="AF31" s="3"/>
      <c r="AG31" s="3"/>
      <c r="AH31" s="3"/>
      <c r="AI31" s="3"/>
      <c r="AJ31" s="3"/>
      <c r="AK31" s="158" t="s">
        <v>208</v>
      </c>
      <c r="AL31" s="152">
        <v>692</v>
      </c>
      <c r="AM31" s="162">
        <v>16.2</v>
      </c>
    </row>
    <row r="32" spans="1:43" x14ac:dyDescent="0.3">
      <c r="B32" s="164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 t="s">
        <v>202</v>
      </c>
      <c r="R32" s="152">
        <v>179</v>
      </c>
      <c r="S32" s="152">
        <v>12</v>
      </c>
      <c r="T32" s="152">
        <v>256</v>
      </c>
      <c r="U32" s="152">
        <v>12</v>
      </c>
      <c r="V32" s="152"/>
      <c r="W32" s="152"/>
      <c r="X32" s="152"/>
      <c r="Y32" s="152"/>
      <c r="Z32" s="152"/>
      <c r="AA32" s="36" t="s">
        <v>20</v>
      </c>
      <c r="AB32" s="3">
        <v>69</v>
      </c>
      <c r="AC32" s="37">
        <v>12.9</v>
      </c>
      <c r="AD32" s="3">
        <v>167</v>
      </c>
      <c r="AE32" s="37">
        <v>12.3</v>
      </c>
      <c r="AF32" s="3"/>
      <c r="AG32" s="3"/>
      <c r="AH32" s="3"/>
      <c r="AI32" s="3"/>
      <c r="AJ32" s="3"/>
      <c r="AK32" s="158"/>
      <c r="AL32" s="152"/>
      <c r="AM32" s="162"/>
    </row>
    <row r="33" spans="1:43" x14ac:dyDescent="0.3">
      <c r="B33" s="164" t="s">
        <v>220</v>
      </c>
      <c r="C33" s="152">
        <v>297</v>
      </c>
      <c r="D33" s="152">
        <v>14</v>
      </c>
      <c r="E33" s="152">
        <v>318</v>
      </c>
      <c r="F33" s="152">
        <v>13</v>
      </c>
      <c r="G33" s="152" t="s">
        <v>182</v>
      </c>
      <c r="H33" s="152">
        <v>308</v>
      </c>
      <c r="I33" s="152">
        <v>14.5</v>
      </c>
      <c r="J33" s="152">
        <v>317</v>
      </c>
      <c r="K33" s="152">
        <v>14.4</v>
      </c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 t="s">
        <v>182</v>
      </c>
      <c r="W33" s="152">
        <v>308</v>
      </c>
      <c r="X33" s="152">
        <v>12.7</v>
      </c>
      <c r="Y33" s="152">
        <v>358</v>
      </c>
      <c r="Z33" s="152">
        <v>12.9</v>
      </c>
      <c r="AA33" s="36" t="s">
        <v>21</v>
      </c>
      <c r="AB33" s="3">
        <v>67</v>
      </c>
      <c r="AC33" s="37">
        <v>13.1</v>
      </c>
      <c r="AD33" s="3">
        <v>168</v>
      </c>
      <c r="AE33" s="37">
        <v>12.8</v>
      </c>
      <c r="AF33" s="3"/>
      <c r="AG33" s="3"/>
      <c r="AH33" s="3"/>
      <c r="AI33" s="3"/>
      <c r="AJ33" s="3"/>
      <c r="AK33" s="158"/>
      <c r="AL33" s="152"/>
      <c r="AM33" s="162"/>
    </row>
    <row r="34" spans="1:43" x14ac:dyDescent="0.3">
      <c r="B34" s="164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 t="s">
        <v>203</v>
      </c>
      <c r="R34" s="152">
        <v>192</v>
      </c>
      <c r="S34" s="152">
        <v>12</v>
      </c>
      <c r="T34" s="152">
        <v>193</v>
      </c>
      <c r="U34" s="152">
        <v>12</v>
      </c>
      <c r="V34" s="152"/>
      <c r="W34" s="152"/>
      <c r="X34" s="152"/>
      <c r="Y34" s="152"/>
      <c r="Z34" s="152"/>
      <c r="AA34" s="36" t="s">
        <v>22</v>
      </c>
      <c r="AB34" s="3">
        <v>73</v>
      </c>
      <c r="AC34" s="37">
        <v>13.6</v>
      </c>
      <c r="AD34" s="3">
        <v>136</v>
      </c>
      <c r="AE34" s="37">
        <v>12.5</v>
      </c>
      <c r="AF34" s="3"/>
      <c r="AG34" s="3"/>
      <c r="AH34" s="3"/>
      <c r="AI34" s="3"/>
      <c r="AJ34" s="3"/>
      <c r="AK34" s="152" t="s">
        <v>209</v>
      </c>
      <c r="AL34" s="152">
        <v>749</v>
      </c>
      <c r="AM34" s="162">
        <v>15.8</v>
      </c>
    </row>
    <row r="35" spans="1:43" x14ac:dyDescent="0.3">
      <c r="B35" s="164" t="s">
        <v>221</v>
      </c>
      <c r="C35" s="152">
        <v>292</v>
      </c>
      <c r="D35" s="152">
        <v>13</v>
      </c>
      <c r="E35" s="152">
        <v>322</v>
      </c>
      <c r="F35" s="152">
        <v>13</v>
      </c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36" t="s">
        <v>23</v>
      </c>
      <c r="AB35" s="3">
        <v>75</v>
      </c>
      <c r="AC35" s="37">
        <v>13</v>
      </c>
      <c r="AD35" s="3">
        <v>160</v>
      </c>
      <c r="AE35" s="37">
        <v>12.5</v>
      </c>
      <c r="AF35" s="3"/>
      <c r="AG35" s="3"/>
      <c r="AH35" s="3"/>
      <c r="AI35" s="3"/>
      <c r="AJ35" s="3"/>
      <c r="AK35" s="152"/>
      <c r="AL35" s="152"/>
      <c r="AM35" s="162"/>
    </row>
    <row r="36" spans="1:43" x14ac:dyDescent="0.3">
      <c r="B36" s="164"/>
      <c r="C36" s="152"/>
      <c r="D36" s="152"/>
      <c r="E36" s="152"/>
      <c r="F36" s="152"/>
      <c r="G36" s="152"/>
      <c r="H36" s="152"/>
      <c r="I36" s="152"/>
      <c r="J36" s="152"/>
      <c r="K36" s="152"/>
      <c r="L36" s="152" t="s">
        <v>249</v>
      </c>
      <c r="M36" s="152">
        <v>151</v>
      </c>
      <c r="N36" s="152">
        <v>12.6</v>
      </c>
      <c r="O36" s="152">
        <v>167</v>
      </c>
      <c r="P36" s="152">
        <v>11.8</v>
      </c>
      <c r="Q36" s="152" t="s">
        <v>204</v>
      </c>
      <c r="R36" s="152">
        <v>217</v>
      </c>
      <c r="S36" s="152">
        <v>12</v>
      </c>
      <c r="T36" s="152">
        <v>164</v>
      </c>
      <c r="U36" s="152">
        <v>12</v>
      </c>
      <c r="V36" s="152"/>
      <c r="W36" s="152"/>
      <c r="X36" s="152"/>
      <c r="Y36" s="152"/>
      <c r="Z36" s="152"/>
      <c r="AA36" s="36" t="s">
        <v>24</v>
      </c>
      <c r="AB36" s="3">
        <v>85</v>
      </c>
      <c r="AC36" s="37">
        <v>12.8</v>
      </c>
      <c r="AD36" s="3">
        <v>187</v>
      </c>
      <c r="AE36" s="37">
        <v>12.9</v>
      </c>
      <c r="AF36" s="3"/>
      <c r="AG36" s="3"/>
      <c r="AH36" s="3"/>
      <c r="AI36" s="3"/>
      <c r="AJ36" s="3"/>
      <c r="AK36" s="152"/>
      <c r="AL36" s="152"/>
      <c r="AM36" s="162"/>
    </row>
    <row r="37" spans="1:43" x14ac:dyDescent="0.3">
      <c r="B37" s="164" t="s">
        <v>210</v>
      </c>
      <c r="C37" s="152">
        <v>262</v>
      </c>
      <c r="D37" s="152">
        <v>13</v>
      </c>
      <c r="E37" s="152">
        <v>262</v>
      </c>
      <c r="F37" s="152">
        <v>13</v>
      </c>
      <c r="G37" s="152" t="s">
        <v>183</v>
      </c>
      <c r="H37" s="152">
        <v>204</v>
      </c>
      <c r="I37" s="152">
        <v>13.4</v>
      </c>
      <c r="J37" s="152">
        <v>247</v>
      </c>
      <c r="K37" s="152">
        <v>13.7</v>
      </c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 t="s">
        <v>193</v>
      </c>
      <c r="W37" s="152">
        <v>169</v>
      </c>
      <c r="X37" s="152">
        <v>12.5</v>
      </c>
      <c r="Y37" s="152">
        <v>198</v>
      </c>
      <c r="Z37" s="152">
        <v>12.3</v>
      </c>
      <c r="AA37" s="36" t="s">
        <v>25</v>
      </c>
      <c r="AB37" s="3">
        <v>83</v>
      </c>
      <c r="AC37" s="37">
        <v>12.6</v>
      </c>
      <c r="AD37" s="3">
        <v>194</v>
      </c>
      <c r="AE37" s="37">
        <v>12.3</v>
      </c>
      <c r="AK37" s="152" t="s">
        <v>210</v>
      </c>
      <c r="AL37" s="152">
        <v>300</v>
      </c>
      <c r="AM37" s="162">
        <v>15</v>
      </c>
    </row>
    <row r="38" spans="1:43" x14ac:dyDescent="0.3">
      <c r="B38" s="164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V38" s="152"/>
      <c r="W38" s="152"/>
      <c r="X38" s="152"/>
      <c r="Y38" s="152"/>
      <c r="Z38" s="152"/>
      <c r="AA38" s="36" t="s">
        <v>26</v>
      </c>
      <c r="AB38" s="3">
        <v>74</v>
      </c>
      <c r="AC38" s="37">
        <v>13.2</v>
      </c>
      <c r="AD38" s="3">
        <v>147</v>
      </c>
      <c r="AE38" s="37">
        <v>11.7</v>
      </c>
      <c r="AK38" s="152"/>
      <c r="AL38" s="152"/>
      <c r="AM38" s="162"/>
    </row>
    <row r="39" spans="1:43" x14ac:dyDescent="0.3">
      <c r="A39" s="53" t="s">
        <v>34</v>
      </c>
      <c r="B39" s="56"/>
      <c r="C39" s="56">
        <v>1464</v>
      </c>
      <c r="D39" s="56">
        <v>13</v>
      </c>
      <c r="E39" s="56">
        <v>1552</v>
      </c>
      <c r="F39" s="56">
        <v>13</v>
      </c>
      <c r="G39" s="56"/>
      <c r="H39" s="56"/>
      <c r="I39" s="56">
        <v>14.6</v>
      </c>
      <c r="J39" s="56"/>
      <c r="K39" s="56">
        <v>14.3</v>
      </c>
      <c r="L39" s="56"/>
      <c r="M39" s="59">
        <v>632</v>
      </c>
      <c r="N39" s="56">
        <v>11.8</v>
      </c>
      <c r="O39" s="59">
        <v>680</v>
      </c>
      <c r="P39" s="56">
        <v>11.4</v>
      </c>
      <c r="Q39" s="16"/>
      <c r="R39" s="16">
        <v>862</v>
      </c>
      <c r="S39" s="16">
        <v>12</v>
      </c>
      <c r="T39" s="16">
        <v>925</v>
      </c>
      <c r="U39" s="16">
        <v>12</v>
      </c>
      <c r="V39" s="56"/>
      <c r="W39" s="56">
        <v>792</v>
      </c>
      <c r="X39" s="56">
        <v>12.8</v>
      </c>
      <c r="Y39" s="56">
        <v>1005</v>
      </c>
      <c r="Z39" s="56">
        <v>12.9</v>
      </c>
      <c r="AA39" s="56"/>
      <c r="AB39" s="56">
        <f>SUM(AB28:AB38)</f>
        <v>907</v>
      </c>
      <c r="AC39" s="57">
        <f>(AB28*AC28+AB29*AC29+AB30*AC30+AB31*AC31+AB32*AC32+AB33*AC33+AB34*AC34+AB35*AC35+AB36*AC36+AB37*AC37+AB38*AC38)/SUM(AB28:AB38)</f>
        <v>13.145755237045202</v>
      </c>
      <c r="AD39" s="56">
        <f>SUM(AD28:AD38)</f>
        <v>1806</v>
      </c>
      <c r="AE39" s="57">
        <f>(AD28*AE28+AD29*AE29+AD30*AE30+AD31*AE31+AD32*AE32+AD33*AE33+AD34*AE34+AD35*AE35+AD36*AE36+AD37*AE37+AD38*AE38)/SUM(AD28:AD38)</f>
        <v>12.555149501661131</v>
      </c>
      <c r="AF39" s="16"/>
      <c r="AG39" s="16"/>
      <c r="AH39" s="16"/>
      <c r="AI39" s="16"/>
      <c r="AJ39" s="16"/>
      <c r="AK39" s="56"/>
      <c r="AL39" s="56">
        <v>1044</v>
      </c>
      <c r="AM39" s="57">
        <v>16.7</v>
      </c>
      <c r="AN39" s="16">
        <v>1469</v>
      </c>
      <c r="AO39" s="28">
        <v>15.3</v>
      </c>
      <c r="AP39" s="16" t="s">
        <v>213</v>
      </c>
      <c r="AQ39" s="28">
        <v>15.8</v>
      </c>
    </row>
    <row r="40" spans="1:43" s="12" customFormat="1" x14ac:dyDescent="0.3">
      <c r="D40" s="8"/>
      <c r="F40" s="8"/>
      <c r="N40" s="8"/>
      <c r="O40" s="8"/>
      <c r="P40" s="8"/>
      <c r="S40" s="8"/>
      <c r="U40" s="8"/>
      <c r="X40" s="8"/>
      <c r="Z40" s="8"/>
      <c r="AQ40" s="8"/>
    </row>
    <row r="41" spans="1:43" x14ac:dyDescent="0.3">
      <c r="AQ41" s="8"/>
    </row>
    <row r="42" spans="1:43" x14ac:dyDescent="0.3">
      <c r="I42" s="12"/>
      <c r="J42" s="12"/>
      <c r="K42" s="8"/>
      <c r="L42" s="12"/>
      <c r="M42" s="12"/>
    </row>
  </sheetData>
  <mergeCells count="247">
    <mergeCell ref="AF4:AF16"/>
    <mergeCell ref="AG4:AG16"/>
    <mergeCell ref="AH4:AH16"/>
    <mergeCell ref="AI4:AI16"/>
    <mergeCell ref="AJ4:AJ16"/>
    <mergeCell ref="P28:P29"/>
    <mergeCell ref="L30:L35"/>
    <mergeCell ref="M30:M35"/>
    <mergeCell ref="N30:N35"/>
    <mergeCell ref="O30:O35"/>
    <mergeCell ref="P30:P35"/>
    <mergeCell ref="T16:T17"/>
    <mergeCell ref="U16:U17"/>
    <mergeCell ref="Q28:Q29"/>
    <mergeCell ref="R28:R29"/>
    <mergeCell ref="S28:S29"/>
    <mergeCell ref="T28:T29"/>
    <mergeCell ref="U28:U29"/>
    <mergeCell ref="Q30:Q31"/>
    <mergeCell ref="R30:R31"/>
    <mergeCell ref="S30:S31"/>
    <mergeCell ref="T30:T31"/>
    <mergeCell ref="U30:U31"/>
    <mergeCell ref="Z13:Z16"/>
    <mergeCell ref="L36:L38"/>
    <mergeCell ref="M36:M38"/>
    <mergeCell ref="N36:N38"/>
    <mergeCell ref="O36:O38"/>
    <mergeCell ref="P36:P38"/>
    <mergeCell ref="P8:P9"/>
    <mergeCell ref="L10:L15"/>
    <mergeCell ref="M10:M15"/>
    <mergeCell ref="N10:N15"/>
    <mergeCell ref="O10:O15"/>
    <mergeCell ref="P10:P15"/>
    <mergeCell ref="L16:L18"/>
    <mergeCell ref="M16:M18"/>
    <mergeCell ref="N16:N18"/>
    <mergeCell ref="O16:O18"/>
    <mergeCell ref="P16:P18"/>
    <mergeCell ref="B37:B38"/>
    <mergeCell ref="C37:C38"/>
    <mergeCell ref="D37:D38"/>
    <mergeCell ref="E37:E38"/>
    <mergeCell ref="F37:F38"/>
    <mergeCell ref="L8:L9"/>
    <mergeCell ref="M8:M9"/>
    <mergeCell ref="N8:N9"/>
    <mergeCell ref="O8:O9"/>
    <mergeCell ref="L28:L29"/>
    <mergeCell ref="M28:M29"/>
    <mergeCell ref="N28:N29"/>
    <mergeCell ref="O28:O29"/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F35:F36"/>
    <mergeCell ref="D17:D18"/>
    <mergeCell ref="E17:E18"/>
    <mergeCell ref="F17:F18"/>
    <mergeCell ref="B29:B30"/>
    <mergeCell ref="C29:C30"/>
    <mergeCell ref="D29:D30"/>
    <mergeCell ref="E29:E30"/>
    <mergeCell ref="F29:F30"/>
    <mergeCell ref="B31:B32"/>
    <mergeCell ref="C31:C32"/>
    <mergeCell ref="D31:D32"/>
    <mergeCell ref="E31:E32"/>
    <mergeCell ref="F31:F32"/>
    <mergeCell ref="AN4:AN6"/>
    <mergeCell ref="AN24:AN26"/>
    <mergeCell ref="B9:B10"/>
    <mergeCell ref="C9:C10"/>
    <mergeCell ref="D9:D10"/>
    <mergeCell ref="E9:E10"/>
    <mergeCell ref="F9:F10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F13:F14"/>
    <mergeCell ref="B15:B16"/>
    <mergeCell ref="C15:C16"/>
    <mergeCell ref="D15:D16"/>
    <mergeCell ref="E15:E16"/>
    <mergeCell ref="F15:F16"/>
    <mergeCell ref="B17:B18"/>
    <mergeCell ref="C17:C18"/>
    <mergeCell ref="AM8:AM10"/>
    <mergeCell ref="AM11:AM13"/>
    <mergeCell ref="AM14:AM16"/>
    <mergeCell ref="AM17:AM18"/>
    <mergeCell ref="AM28:AM30"/>
    <mergeCell ref="AM31:AM33"/>
    <mergeCell ref="AM34:AM36"/>
    <mergeCell ref="AM37:AM38"/>
    <mergeCell ref="AK8:AK10"/>
    <mergeCell ref="AL8:AL10"/>
    <mergeCell ref="AK11:AK13"/>
    <mergeCell ref="AL11:AL13"/>
    <mergeCell ref="AK14:AK16"/>
    <mergeCell ref="AL14:AL16"/>
    <mergeCell ref="AK17:AK18"/>
    <mergeCell ref="AL17:AL18"/>
    <mergeCell ref="AK28:AK30"/>
    <mergeCell ref="AL28:AL30"/>
    <mergeCell ref="Q36:Q37"/>
    <mergeCell ref="R36:R37"/>
    <mergeCell ref="S36:S37"/>
    <mergeCell ref="T36:T37"/>
    <mergeCell ref="U36:U37"/>
    <mergeCell ref="AK31:AK33"/>
    <mergeCell ref="AL31:AL33"/>
    <mergeCell ref="AK34:AK36"/>
    <mergeCell ref="AL34:AL36"/>
    <mergeCell ref="AK37:AK38"/>
    <mergeCell ref="AL37:AL38"/>
    <mergeCell ref="Q32:Q33"/>
    <mergeCell ref="R32:R33"/>
    <mergeCell ref="S32:S33"/>
    <mergeCell ref="T32:T33"/>
    <mergeCell ref="U32:U33"/>
    <mergeCell ref="Q34:Q35"/>
    <mergeCell ref="R34:R35"/>
    <mergeCell ref="S34:S35"/>
    <mergeCell ref="T34:T35"/>
    <mergeCell ref="U34:U35"/>
    <mergeCell ref="Y33:Y36"/>
    <mergeCell ref="Z33:Z36"/>
    <mergeCell ref="V37:V38"/>
    <mergeCell ref="W37:W38"/>
    <mergeCell ref="X37:X38"/>
    <mergeCell ref="Y37:Y38"/>
    <mergeCell ref="Z37:Z38"/>
    <mergeCell ref="V28:V29"/>
    <mergeCell ref="W28:W29"/>
    <mergeCell ref="X28:X29"/>
    <mergeCell ref="Y28:Y29"/>
    <mergeCell ref="Z28:Z29"/>
    <mergeCell ref="V30:V32"/>
    <mergeCell ref="W30:W32"/>
    <mergeCell ref="X30:X32"/>
    <mergeCell ref="Y30:Y32"/>
    <mergeCell ref="Z30:Z32"/>
    <mergeCell ref="V33:V36"/>
    <mergeCell ref="W33:W36"/>
    <mergeCell ref="X33:X36"/>
    <mergeCell ref="V17:V18"/>
    <mergeCell ref="W17:W18"/>
    <mergeCell ref="X17:X18"/>
    <mergeCell ref="Y17:Y18"/>
    <mergeCell ref="Z17:Z18"/>
    <mergeCell ref="Z8:Z9"/>
    <mergeCell ref="V10:V12"/>
    <mergeCell ref="W10:W12"/>
    <mergeCell ref="X10:X12"/>
    <mergeCell ref="Y10:Y12"/>
    <mergeCell ref="Z10:Z12"/>
    <mergeCell ref="V13:V16"/>
    <mergeCell ref="W13:W16"/>
    <mergeCell ref="X13:X16"/>
    <mergeCell ref="V8:V9"/>
    <mergeCell ref="W8:W9"/>
    <mergeCell ref="X8:X9"/>
    <mergeCell ref="Y8:Y9"/>
    <mergeCell ref="Q8:Q9"/>
    <mergeCell ref="R8:R9"/>
    <mergeCell ref="S8:S9"/>
    <mergeCell ref="T8:T9"/>
    <mergeCell ref="Y13:Y16"/>
    <mergeCell ref="U8:U9"/>
    <mergeCell ref="Q10:Q11"/>
    <mergeCell ref="R10:R11"/>
    <mergeCell ref="S10:S11"/>
    <mergeCell ref="T10:T11"/>
    <mergeCell ref="U10:U11"/>
    <mergeCell ref="Q12:Q13"/>
    <mergeCell ref="R12:R13"/>
    <mergeCell ref="S12:S13"/>
    <mergeCell ref="T12:T13"/>
    <mergeCell ref="U12:U13"/>
    <mergeCell ref="Q14:Q15"/>
    <mergeCell ref="R14:R15"/>
    <mergeCell ref="S14:S15"/>
    <mergeCell ref="T14:T15"/>
    <mergeCell ref="U14:U15"/>
    <mergeCell ref="Q16:Q17"/>
    <mergeCell ref="R16:R17"/>
    <mergeCell ref="S16:S17"/>
    <mergeCell ref="G37:G38"/>
    <mergeCell ref="H37:H38"/>
    <mergeCell ref="I37:I38"/>
    <mergeCell ref="J37:J38"/>
    <mergeCell ref="K37:K38"/>
    <mergeCell ref="I13:I16"/>
    <mergeCell ref="I17:I18"/>
    <mergeCell ref="K17:K18"/>
    <mergeCell ref="K13:K16"/>
    <mergeCell ref="K29:K32"/>
    <mergeCell ref="G33:G36"/>
    <mergeCell ref="H33:H36"/>
    <mergeCell ref="I33:I36"/>
    <mergeCell ref="J33:J36"/>
    <mergeCell ref="K33:K36"/>
    <mergeCell ref="G17:G18"/>
    <mergeCell ref="H17:H18"/>
    <mergeCell ref="J17:J18"/>
    <mergeCell ref="G29:G32"/>
    <mergeCell ref="H29:H32"/>
    <mergeCell ref="I29:I32"/>
    <mergeCell ref="J29:J32"/>
    <mergeCell ref="G9:G12"/>
    <mergeCell ref="H9:H12"/>
    <mergeCell ref="J9:J12"/>
    <mergeCell ref="G13:G16"/>
    <mergeCell ref="H13:H16"/>
    <mergeCell ref="J13:J16"/>
    <mergeCell ref="AF1:AJ1"/>
    <mergeCell ref="AK1:AO1"/>
    <mergeCell ref="B21:F21"/>
    <mergeCell ref="G21:K21"/>
    <mergeCell ref="L21:P21"/>
    <mergeCell ref="Q21:U21"/>
    <mergeCell ref="V21:Z21"/>
    <mergeCell ref="AA21:AE21"/>
    <mergeCell ref="AF21:AJ21"/>
    <mergeCell ref="AK21:AO21"/>
    <mergeCell ref="B1:F1"/>
    <mergeCell ref="G1:K1"/>
    <mergeCell ref="L1:P1"/>
    <mergeCell ref="Q1:U1"/>
    <mergeCell ref="V1:Z1"/>
    <mergeCell ref="AA1:AE1"/>
    <mergeCell ref="K9:K12"/>
    <mergeCell ref="I9:I12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Q42"/>
  <sheetViews>
    <sheetView workbookViewId="0">
      <pane xSplit="1" ySplit="2" topLeftCell="N3" activePane="bottomRight" state="frozen"/>
      <selection activeCell="C6" sqref="C6"/>
      <selection pane="topRight" activeCell="C6" sqref="C6"/>
      <selection pane="bottomLeft" activeCell="C6" sqref="C6"/>
      <selection pane="bottomRight" activeCell="AJ17" sqref="AJ17"/>
    </sheetView>
  </sheetViews>
  <sheetFormatPr defaultColWidth="8.77734375" defaultRowHeight="14.4" x14ac:dyDescent="0.3"/>
  <cols>
    <col min="1" max="1" width="10.21875" bestFit="1" customWidth="1"/>
    <col min="2" max="2" width="6.44140625" bestFit="1" customWidth="1"/>
    <col min="3" max="5" width="5" bestFit="1" customWidth="1"/>
    <col min="6" max="6" width="8" bestFit="1" customWidth="1"/>
    <col min="7" max="7" width="6.44140625" bestFit="1" customWidth="1"/>
    <col min="8" max="8" width="4" bestFit="1" customWidth="1"/>
    <col min="9" max="9" width="5" bestFit="1" customWidth="1"/>
    <col min="10" max="10" width="4" bestFit="1" customWidth="1"/>
    <col min="11" max="11" width="8" bestFit="1" customWidth="1"/>
    <col min="12" max="12" width="6.44140625" bestFit="1" customWidth="1"/>
    <col min="13" max="13" width="4" bestFit="1" customWidth="1"/>
    <col min="14" max="14" width="5" bestFit="1" customWidth="1"/>
    <col min="15" max="15" width="4" bestFit="1" customWidth="1"/>
    <col min="16" max="16" width="8" bestFit="1" customWidth="1"/>
    <col min="17" max="17" width="6.44140625" bestFit="1" customWidth="1"/>
    <col min="18" max="18" width="4" bestFit="1" customWidth="1"/>
    <col min="19" max="19" width="5" bestFit="1" customWidth="1"/>
    <col min="20" max="20" width="4" bestFit="1" customWidth="1"/>
    <col min="21" max="21" width="8" bestFit="1" customWidth="1"/>
    <col min="22" max="22" width="6.44140625" bestFit="1" customWidth="1"/>
    <col min="23" max="23" width="4" bestFit="1" customWidth="1"/>
    <col min="24" max="25" width="5" bestFit="1" customWidth="1"/>
    <col min="26" max="26" width="8" bestFit="1" customWidth="1"/>
    <col min="27" max="27" width="6.44140625" bestFit="1" customWidth="1"/>
    <col min="28" max="28" width="4" customWidth="1"/>
    <col min="29" max="30" width="5" bestFit="1" customWidth="1"/>
    <col min="31" max="31" width="8" bestFit="1" customWidth="1"/>
    <col min="32" max="32" width="6.44140625" bestFit="1" customWidth="1"/>
    <col min="33" max="33" width="5" bestFit="1" customWidth="1"/>
    <col min="34" max="34" width="5.5546875" bestFit="1" customWidth="1"/>
    <col min="35" max="35" width="4" bestFit="1" customWidth="1"/>
    <col min="36" max="36" width="8" bestFit="1" customWidth="1"/>
    <col min="37" max="37" width="6.44140625" bestFit="1" customWidth="1"/>
    <col min="38" max="38" width="8.44140625" bestFit="1" customWidth="1"/>
    <col min="39" max="40" width="5" bestFit="1" customWidth="1"/>
    <col min="41" max="41" width="8" bestFit="1" customWidth="1"/>
  </cols>
  <sheetData>
    <row r="1" spans="1:42" x14ac:dyDescent="0.3">
      <c r="A1" s="58" t="s">
        <v>50</v>
      </c>
      <c r="B1" s="152" t="s">
        <v>1</v>
      </c>
      <c r="C1" s="152"/>
      <c r="D1" s="152"/>
      <c r="E1" s="152"/>
      <c r="F1" s="152"/>
      <c r="G1" s="152" t="s">
        <v>2</v>
      </c>
      <c r="H1" s="152"/>
      <c r="I1" s="152"/>
      <c r="J1" s="152"/>
      <c r="K1" s="152"/>
      <c r="L1" s="152" t="s">
        <v>3</v>
      </c>
      <c r="M1" s="152"/>
      <c r="N1" s="152"/>
      <c r="O1" s="152"/>
      <c r="P1" s="152"/>
      <c r="Q1" s="152" t="s">
        <v>4</v>
      </c>
      <c r="R1" s="152"/>
      <c r="S1" s="152"/>
      <c r="T1" s="152"/>
      <c r="U1" s="152"/>
      <c r="V1" s="152" t="s">
        <v>5</v>
      </c>
      <c r="W1" s="152"/>
      <c r="X1" s="152"/>
      <c r="Y1" s="152"/>
      <c r="Z1" s="152"/>
      <c r="AA1" s="152" t="s">
        <v>6</v>
      </c>
      <c r="AB1" s="152"/>
      <c r="AC1" s="152"/>
      <c r="AD1" s="152"/>
      <c r="AE1" s="152"/>
      <c r="AF1" s="152" t="s">
        <v>7</v>
      </c>
      <c r="AG1" s="152"/>
      <c r="AH1" s="152"/>
      <c r="AI1" s="152"/>
      <c r="AJ1" s="152"/>
      <c r="AK1" s="152" t="s">
        <v>8</v>
      </c>
      <c r="AL1" s="152"/>
      <c r="AM1" s="152"/>
      <c r="AN1" s="152"/>
      <c r="AO1" s="152"/>
    </row>
    <row r="2" spans="1:42" x14ac:dyDescent="0.3">
      <c r="B2" s="55" t="s">
        <v>37</v>
      </c>
      <c r="C2" s="55" t="s">
        <v>11</v>
      </c>
      <c r="D2" s="55" t="s">
        <v>27</v>
      </c>
      <c r="E2" s="55" t="s">
        <v>11</v>
      </c>
      <c r="F2" s="55" t="s">
        <v>28</v>
      </c>
      <c r="G2" s="3" t="s">
        <v>37</v>
      </c>
      <c r="H2" s="3" t="s">
        <v>11</v>
      </c>
      <c r="I2" s="3" t="s">
        <v>27</v>
      </c>
      <c r="J2" s="3" t="s">
        <v>11</v>
      </c>
      <c r="K2" s="3" t="s">
        <v>28</v>
      </c>
      <c r="L2" s="3" t="s">
        <v>37</v>
      </c>
      <c r="M2" s="3" t="s">
        <v>11</v>
      </c>
      <c r="N2" s="3" t="s">
        <v>27</v>
      </c>
      <c r="O2" s="3" t="s">
        <v>11</v>
      </c>
      <c r="P2" s="3" t="s">
        <v>28</v>
      </c>
      <c r="Q2" s="3" t="s">
        <v>37</v>
      </c>
      <c r="R2" s="3" t="s">
        <v>11</v>
      </c>
      <c r="S2" s="3" t="s">
        <v>27</v>
      </c>
      <c r="T2" s="3" t="s">
        <v>11</v>
      </c>
      <c r="U2" s="3" t="s">
        <v>28</v>
      </c>
      <c r="V2" s="3" t="s">
        <v>37</v>
      </c>
      <c r="W2" s="3" t="s">
        <v>11</v>
      </c>
      <c r="X2" s="3" t="s">
        <v>27</v>
      </c>
      <c r="Y2" s="3" t="s">
        <v>11</v>
      </c>
      <c r="Z2" s="3" t="s">
        <v>28</v>
      </c>
      <c r="AA2" s="55" t="s">
        <v>37</v>
      </c>
      <c r="AB2" s="55" t="s">
        <v>11</v>
      </c>
      <c r="AC2" s="55" t="s">
        <v>27</v>
      </c>
      <c r="AD2" s="55" t="s">
        <v>11</v>
      </c>
      <c r="AE2" s="55" t="s">
        <v>28</v>
      </c>
      <c r="AF2" s="3" t="s">
        <v>37</v>
      </c>
      <c r="AG2" s="3" t="s">
        <v>11</v>
      </c>
      <c r="AH2" s="3" t="s">
        <v>27</v>
      </c>
      <c r="AI2" s="3" t="s">
        <v>11</v>
      </c>
      <c r="AJ2" s="3" t="s">
        <v>28</v>
      </c>
      <c r="AK2" s="55" t="s">
        <v>37</v>
      </c>
      <c r="AL2" s="55" t="s">
        <v>11</v>
      </c>
      <c r="AM2" s="55" t="s">
        <v>27</v>
      </c>
      <c r="AN2" s="55" t="s">
        <v>11</v>
      </c>
      <c r="AO2" s="3" t="s">
        <v>28</v>
      </c>
    </row>
    <row r="3" spans="1:42" x14ac:dyDescent="0.3">
      <c r="B3" s="25" t="s">
        <v>222</v>
      </c>
      <c r="C3" s="3">
        <v>66</v>
      </c>
      <c r="D3" s="3">
        <v>12</v>
      </c>
      <c r="E3" s="3">
        <v>64</v>
      </c>
      <c r="F3" s="3">
        <v>11</v>
      </c>
      <c r="G3" s="102" t="s">
        <v>311</v>
      </c>
      <c r="H3" s="103">
        <v>239</v>
      </c>
      <c r="I3" s="103">
        <v>7.6</v>
      </c>
      <c r="J3" s="103">
        <v>228</v>
      </c>
      <c r="K3" s="103">
        <v>7</v>
      </c>
      <c r="AA3" s="36" t="s">
        <v>12</v>
      </c>
      <c r="AB3" s="3">
        <v>277</v>
      </c>
      <c r="AC3" s="37">
        <v>7.7</v>
      </c>
      <c r="AD3" s="3">
        <v>302</v>
      </c>
      <c r="AE3" s="37">
        <v>6.7</v>
      </c>
      <c r="AK3" s="3"/>
      <c r="AL3" s="3" t="s">
        <v>212</v>
      </c>
      <c r="AM3" s="3" t="s">
        <v>211</v>
      </c>
      <c r="AN3" s="3" t="s">
        <v>217</v>
      </c>
    </row>
    <row r="4" spans="1:42" x14ac:dyDescent="0.3">
      <c r="B4" s="26" t="s">
        <v>223</v>
      </c>
      <c r="C4" s="3">
        <v>150</v>
      </c>
      <c r="D4" s="3">
        <v>14</v>
      </c>
      <c r="E4" s="3">
        <v>141</v>
      </c>
      <c r="F4" s="3">
        <v>12</v>
      </c>
      <c r="G4" s="104" t="s">
        <v>312</v>
      </c>
      <c r="H4" s="105">
        <v>184</v>
      </c>
      <c r="I4" s="105">
        <v>8.6</v>
      </c>
      <c r="J4" s="105">
        <v>164</v>
      </c>
      <c r="K4" s="105">
        <v>7.8</v>
      </c>
      <c r="Q4" s="3"/>
      <c r="R4" s="85" t="s">
        <v>304</v>
      </c>
      <c r="S4" s="85"/>
      <c r="T4" s="84"/>
      <c r="U4" s="84"/>
      <c r="V4" s="31" t="s">
        <v>196</v>
      </c>
      <c r="W4" s="3">
        <v>490</v>
      </c>
      <c r="X4" s="3">
        <v>9.9</v>
      </c>
      <c r="Y4" s="3">
        <v>559</v>
      </c>
      <c r="Z4" s="34">
        <v>9.6999999999999993</v>
      </c>
      <c r="AA4" s="36" t="s">
        <v>13</v>
      </c>
      <c r="AB4" s="3">
        <v>168</v>
      </c>
      <c r="AC4" s="37">
        <v>9.9</v>
      </c>
      <c r="AD4" s="3">
        <v>179</v>
      </c>
      <c r="AE4" s="37">
        <v>8.6999999999999993</v>
      </c>
      <c r="AF4" s="172" t="s">
        <v>327</v>
      </c>
      <c r="AG4" s="176">
        <v>1001</v>
      </c>
      <c r="AH4" s="176">
        <v>14.83</v>
      </c>
      <c r="AI4" s="176">
        <v>948</v>
      </c>
      <c r="AJ4" s="174">
        <v>10.8</v>
      </c>
      <c r="AK4" s="39" t="s">
        <v>214</v>
      </c>
      <c r="AL4" s="3">
        <v>1503</v>
      </c>
      <c r="AM4" s="37">
        <v>16.96</v>
      </c>
      <c r="AN4" s="162">
        <v>18.940000000000001</v>
      </c>
      <c r="AO4" s="5"/>
    </row>
    <row r="5" spans="1:42" x14ac:dyDescent="0.3">
      <c r="B5" s="26" t="s">
        <v>224</v>
      </c>
      <c r="C5" s="3">
        <v>134</v>
      </c>
      <c r="D5" s="3">
        <v>14</v>
      </c>
      <c r="E5" s="3">
        <v>135</v>
      </c>
      <c r="F5" s="3">
        <v>11.2</v>
      </c>
      <c r="Q5" s="85" t="s">
        <v>302</v>
      </c>
      <c r="R5" s="3">
        <v>636</v>
      </c>
      <c r="S5" s="3">
        <v>10</v>
      </c>
      <c r="V5" s="32" t="s">
        <v>198</v>
      </c>
      <c r="W5" s="33">
        <v>476</v>
      </c>
      <c r="X5" s="33">
        <v>12.5</v>
      </c>
      <c r="Y5" s="33">
        <v>574</v>
      </c>
      <c r="Z5" s="54">
        <v>10.7</v>
      </c>
      <c r="AA5" s="36" t="s">
        <v>14</v>
      </c>
      <c r="AB5" s="3">
        <v>93</v>
      </c>
      <c r="AC5" s="37">
        <v>12.9</v>
      </c>
      <c r="AD5" s="3">
        <v>89</v>
      </c>
      <c r="AE5" s="37">
        <v>8.9</v>
      </c>
      <c r="AF5" s="172"/>
      <c r="AG5" s="176"/>
      <c r="AH5" s="176"/>
      <c r="AI5" s="176"/>
      <c r="AJ5" s="174"/>
      <c r="AK5" s="40" t="s">
        <v>215</v>
      </c>
      <c r="AL5" s="3">
        <v>1620</v>
      </c>
      <c r="AM5" s="37">
        <v>19.37</v>
      </c>
      <c r="AN5" s="162"/>
      <c r="AO5" s="5"/>
    </row>
    <row r="6" spans="1:42" x14ac:dyDescent="0.3">
      <c r="B6" s="26" t="s">
        <v>225</v>
      </c>
      <c r="C6" s="3">
        <v>117</v>
      </c>
      <c r="D6" s="3">
        <v>15</v>
      </c>
      <c r="E6" s="3">
        <v>123</v>
      </c>
      <c r="F6" s="3">
        <v>10</v>
      </c>
      <c r="Q6" s="85" t="s">
        <v>303</v>
      </c>
      <c r="R6" s="3">
        <v>687</v>
      </c>
      <c r="S6" s="3">
        <v>11</v>
      </c>
      <c r="V6" s="32" t="s">
        <v>197</v>
      </c>
      <c r="W6" s="3">
        <v>423</v>
      </c>
      <c r="X6" s="3">
        <v>13.3</v>
      </c>
      <c r="Y6" s="3">
        <v>577</v>
      </c>
      <c r="Z6" s="34">
        <v>11.8</v>
      </c>
      <c r="AA6" s="36" t="s">
        <v>15</v>
      </c>
      <c r="AB6" s="3">
        <v>80</v>
      </c>
      <c r="AC6" s="37">
        <v>14.5</v>
      </c>
      <c r="AD6" s="3">
        <v>117</v>
      </c>
      <c r="AE6" s="37">
        <v>10.6</v>
      </c>
      <c r="AF6" s="172"/>
      <c r="AG6" s="176"/>
      <c r="AH6" s="176"/>
      <c r="AI6" s="176"/>
      <c r="AJ6" s="174"/>
      <c r="AK6" s="3" t="s">
        <v>216</v>
      </c>
      <c r="AL6" s="3">
        <v>1500</v>
      </c>
      <c r="AM6" s="37">
        <v>20.440000000000001</v>
      </c>
      <c r="AN6" s="162"/>
      <c r="AO6" s="12"/>
      <c r="AP6" s="8"/>
    </row>
    <row r="7" spans="1:42" x14ac:dyDescent="0.3">
      <c r="B7" s="26"/>
      <c r="C7" s="3"/>
      <c r="D7" s="3"/>
      <c r="E7" s="3"/>
      <c r="F7" s="3"/>
      <c r="V7" s="15"/>
      <c r="AA7" s="36"/>
      <c r="AB7" s="3"/>
      <c r="AC7" s="37"/>
      <c r="AD7" s="3"/>
      <c r="AE7" s="37"/>
      <c r="AF7" s="172"/>
      <c r="AG7" s="176"/>
      <c r="AH7" s="176"/>
      <c r="AI7" s="176"/>
      <c r="AJ7" s="174"/>
      <c r="AK7" s="3"/>
      <c r="AL7" s="3" t="s">
        <v>212</v>
      </c>
      <c r="AM7" s="3" t="s">
        <v>211</v>
      </c>
      <c r="AN7" s="3"/>
    </row>
    <row r="8" spans="1:42" x14ac:dyDescent="0.3">
      <c r="B8" s="26" t="s">
        <v>226</v>
      </c>
      <c r="C8" s="3">
        <v>170</v>
      </c>
      <c r="D8" s="3">
        <v>16</v>
      </c>
      <c r="E8" s="3">
        <v>176</v>
      </c>
      <c r="F8" s="3">
        <v>12</v>
      </c>
      <c r="G8" s="3" t="s">
        <v>16</v>
      </c>
      <c r="H8" s="3">
        <v>47</v>
      </c>
      <c r="I8" s="3">
        <v>21.7</v>
      </c>
      <c r="J8" s="3">
        <v>52</v>
      </c>
      <c r="K8" s="3">
        <v>12.7</v>
      </c>
      <c r="L8" s="152" t="s">
        <v>191</v>
      </c>
      <c r="M8" s="152">
        <v>131</v>
      </c>
      <c r="N8" s="152">
        <v>17.100000000000001</v>
      </c>
      <c r="O8" s="152">
        <v>119</v>
      </c>
      <c r="P8" s="152">
        <v>12.4</v>
      </c>
      <c r="Q8" s="152" t="s">
        <v>200</v>
      </c>
      <c r="R8" s="152">
        <v>138</v>
      </c>
      <c r="S8" s="152">
        <v>21</v>
      </c>
      <c r="T8" s="152">
        <v>143</v>
      </c>
      <c r="U8" s="152">
        <v>13</v>
      </c>
      <c r="V8" s="152" t="s">
        <v>191</v>
      </c>
      <c r="W8" s="152">
        <v>132</v>
      </c>
      <c r="X8" s="152">
        <v>14</v>
      </c>
      <c r="Y8" s="152">
        <v>202</v>
      </c>
      <c r="Z8" s="153">
        <v>12</v>
      </c>
      <c r="AA8" s="36" t="s">
        <v>16</v>
      </c>
      <c r="AB8" s="3">
        <v>135</v>
      </c>
      <c r="AC8" s="37">
        <v>16.399999999999999</v>
      </c>
      <c r="AD8" s="3">
        <v>192</v>
      </c>
      <c r="AE8" s="37">
        <v>10.9</v>
      </c>
      <c r="AF8" s="172"/>
      <c r="AG8" s="176"/>
      <c r="AH8" s="176"/>
      <c r="AI8" s="176"/>
      <c r="AJ8" s="174"/>
      <c r="AK8" s="152" t="s">
        <v>207</v>
      </c>
      <c r="AL8" s="152">
        <v>772</v>
      </c>
      <c r="AM8" s="162">
        <v>20.100000000000001</v>
      </c>
    </row>
    <row r="9" spans="1:42" x14ac:dyDescent="0.3">
      <c r="B9" s="164" t="s">
        <v>218</v>
      </c>
      <c r="C9" s="152">
        <v>190</v>
      </c>
      <c r="D9" s="152">
        <v>17</v>
      </c>
      <c r="E9" s="152">
        <v>185</v>
      </c>
      <c r="F9" s="152">
        <v>14</v>
      </c>
      <c r="G9" s="152" t="s">
        <v>181</v>
      </c>
      <c r="H9" s="152">
        <v>221</v>
      </c>
      <c r="I9" s="152">
        <v>17.7</v>
      </c>
      <c r="J9" s="152">
        <v>259</v>
      </c>
      <c r="K9" s="152">
        <v>14.3</v>
      </c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3"/>
      <c r="AA9" s="36" t="s">
        <v>17</v>
      </c>
      <c r="AB9" s="3">
        <v>77</v>
      </c>
      <c r="AC9" s="37">
        <v>14.7</v>
      </c>
      <c r="AD9" s="3">
        <v>137</v>
      </c>
      <c r="AE9" s="37">
        <v>12.1</v>
      </c>
      <c r="AF9" s="172"/>
      <c r="AG9" s="176"/>
      <c r="AH9" s="176"/>
      <c r="AI9" s="176"/>
      <c r="AJ9" s="174"/>
      <c r="AK9" s="152"/>
      <c r="AL9" s="152"/>
      <c r="AM9" s="162"/>
    </row>
    <row r="10" spans="1:42" x14ac:dyDescent="0.3">
      <c r="B10" s="164"/>
      <c r="C10" s="152"/>
      <c r="D10" s="152"/>
      <c r="E10" s="152"/>
      <c r="F10" s="152"/>
      <c r="G10" s="152"/>
      <c r="H10" s="152"/>
      <c r="I10" s="152"/>
      <c r="J10" s="152"/>
      <c r="K10" s="152"/>
      <c r="L10" s="152" t="s">
        <v>248</v>
      </c>
      <c r="M10" s="152">
        <v>350</v>
      </c>
      <c r="N10" s="152">
        <v>16.2</v>
      </c>
      <c r="O10" s="152">
        <v>394</v>
      </c>
      <c r="P10" s="152">
        <v>12.5</v>
      </c>
      <c r="Q10" s="152" t="s">
        <v>201</v>
      </c>
      <c r="R10" s="152">
        <v>136</v>
      </c>
      <c r="S10" s="152">
        <v>19</v>
      </c>
      <c r="T10" s="152">
        <v>169</v>
      </c>
      <c r="U10" s="152">
        <v>14</v>
      </c>
      <c r="V10" s="152" t="s">
        <v>192</v>
      </c>
      <c r="W10" s="152">
        <v>183</v>
      </c>
      <c r="X10" s="152">
        <v>14.9</v>
      </c>
      <c r="Y10" s="152">
        <v>247</v>
      </c>
      <c r="Z10" s="153">
        <v>11.6</v>
      </c>
      <c r="AA10" s="36" t="s">
        <v>18</v>
      </c>
      <c r="AB10" s="3">
        <v>85</v>
      </c>
      <c r="AC10" s="37">
        <v>14.4</v>
      </c>
      <c r="AD10" s="3">
        <v>158</v>
      </c>
      <c r="AE10" s="37">
        <v>11.6</v>
      </c>
      <c r="AF10" s="172"/>
      <c r="AG10" s="176"/>
      <c r="AH10" s="176"/>
      <c r="AI10" s="176"/>
      <c r="AJ10" s="174"/>
      <c r="AK10" s="152"/>
      <c r="AL10" s="152"/>
      <c r="AM10" s="162"/>
    </row>
    <row r="11" spans="1:42" x14ac:dyDescent="0.3">
      <c r="B11" s="164" t="s">
        <v>219</v>
      </c>
      <c r="C11" s="152">
        <v>253</v>
      </c>
      <c r="D11" s="152">
        <v>17</v>
      </c>
      <c r="E11" s="152">
        <v>289</v>
      </c>
      <c r="F11" s="152">
        <v>14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3"/>
      <c r="AA11" s="36" t="s">
        <v>19</v>
      </c>
      <c r="AB11" s="3">
        <v>84</v>
      </c>
      <c r="AC11" s="37">
        <v>16.8</v>
      </c>
      <c r="AD11" s="3">
        <v>160</v>
      </c>
      <c r="AE11" s="37">
        <v>11.9</v>
      </c>
      <c r="AF11" s="172"/>
      <c r="AG11" s="176"/>
      <c r="AH11" s="176"/>
      <c r="AI11" s="176"/>
      <c r="AJ11" s="174"/>
      <c r="AK11" s="158" t="s">
        <v>208</v>
      </c>
      <c r="AL11" s="152">
        <v>692</v>
      </c>
      <c r="AM11" s="162">
        <v>19.7</v>
      </c>
    </row>
    <row r="12" spans="1:42" x14ac:dyDescent="0.3">
      <c r="B12" s="164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 t="s">
        <v>202</v>
      </c>
      <c r="R12" s="152">
        <v>179</v>
      </c>
      <c r="S12" s="152">
        <v>19</v>
      </c>
      <c r="T12" s="152">
        <v>256</v>
      </c>
      <c r="U12" s="152">
        <v>14</v>
      </c>
      <c r="V12" s="152"/>
      <c r="W12" s="152"/>
      <c r="X12" s="152"/>
      <c r="Y12" s="152"/>
      <c r="Z12" s="153"/>
      <c r="AA12" s="36" t="s">
        <v>20</v>
      </c>
      <c r="AB12" s="3">
        <v>69</v>
      </c>
      <c r="AC12" s="37">
        <v>13.4</v>
      </c>
      <c r="AD12" s="3">
        <v>167</v>
      </c>
      <c r="AE12" s="37">
        <v>10.4</v>
      </c>
      <c r="AF12" s="172"/>
      <c r="AG12" s="176"/>
      <c r="AH12" s="176"/>
      <c r="AI12" s="176"/>
      <c r="AJ12" s="174"/>
      <c r="AK12" s="158"/>
      <c r="AL12" s="152"/>
      <c r="AM12" s="162"/>
    </row>
    <row r="13" spans="1:42" x14ac:dyDescent="0.3">
      <c r="B13" s="164" t="s">
        <v>220</v>
      </c>
      <c r="C13" s="152">
        <v>297</v>
      </c>
      <c r="D13" s="152">
        <v>17</v>
      </c>
      <c r="E13" s="152">
        <v>318</v>
      </c>
      <c r="F13" s="152">
        <v>13</v>
      </c>
      <c r="G13" s="152" t="s">
        <v>182</v>
      </c>
      <c r="H13" s="152">
        <v>308</v>
      </c>
      <c r="I13" s="152">
        <v>16.600000000000001</v>
      </c>
      <c r="J13" s="152">
        <v>317</v>
      </c>
      <c r="K13" s="152">
        <v>14</v>
      </c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 t="s">
        <v>182</v>
      </c>
      <c r="W13" s="152">
        <v>308</v>
      </c>
      <c r="X13" s="152">
        <v>13.9</v>
      </c>
      <c r="Y13" s="152">
        <v>358</v>
      </c>
      <c r="Z13" s="153">
        <v>11.7</v>
      </c>
      <c r="AA13" s="36" t="s">
        <v>21</v>
      </c>
      <c r="AB13" s="3">
        <v>67</v>
      </c>
      <c r="AC13" s="37">
        <v>14</v>
      </c>
      <c r="AD13" s="3">
        <v>168</v>
      </c>
      <c r="AE13" s="37">
        <v>10.3</v>
      </c>
      <c r="AF13" s="172"/>
      <c r="AG13" s="176"/>
      <c r="AH13" s="176"/>
      <c r="AI13" s="176"/>
      <c r="AJ13" s="174"/>
      <c r="AK13" s="158"/>
      <c r="AL13" s="152"/>
      <c r="AM13" s="162"/>
    </row>
    <row r="14" spans="1:42" x14ac:dyDescent="0.3">
      <c r="B14" s="164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 t="s">
        <v>203</v>
      </c>
      <c r="R14" s="152">
        <v>192</v>
      </c>
      <c r="S14" s="152">
        <v>18</v>
      </c>
      <c r="T14" s="152">
        <v>193</v>
      </c>
      <c r="U14" s="152">
        <v>14</v>
      </c>
      <c r="V14" s="152"/>
      <c r="W14" s="152"/>
      <c r="X14" s="152"/>
      <c r="Y14" s="152"/>
      <c r="Z14" s="153"/>
      <c r="AA14" s="36" t="s">
        <v>22</v>
      </c>
      <c r="AB14" s="3">
        <v>73</v>
      </c>
      <c r="AC14" s="37">
        <v>14.9</v>
      </c>
      <c r="AD14" s="3">
        <v>136</v>
      </c>
      <c r="AE14" s="37">
        <v>10.8</v>
      </c>
      <c r="AF14" s="172"/>
      <c r="AG14" s="176"/>
      <c r="AH14" s="176"/>
      <c r="AI14" s="176"/>
      <c r="AJ14" s="174"/>
      <c r="AK14" s="152" t="s">
        <v>209</v>
      </c>
      <c r="AL14" s="152">
        <v>749</v>
      </c>
      <c r="AM14" s="162">
        <v>18.3</v>
      </c>
    </row>
    <row r="15" spans="1:42" x14ac:dyDescent="0.3">
      <c r="B15" s="164" t="s">
        <v>221</v>
      </c>
      <c r="C15" s="152">
        <v>292</v>
      </c>
      <c r="D15" s="152">
        <v>17</v>
      </c>
      <c r="E15" s="152">
        <v>322</v>
      </c>
      <c r="F15" s="152">
        <v>13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3"/>
      <c r="AA15" s="36" t="s">
        <v>23</v>
      </c>
      <c r="AB15" s="3">
        <v>75</v>
      </c>
      <c r="AC15" s="37">
        <v>14</v>
      </c>
      <c r="AD15" s="3">
        <v>160</v>
      </c>
      <c r="AE15" s="37">
        <v>10.7</v>
      </c>
      <c r="AF15" s="172"/>
      <c r="AG15" s="176"/>
      <c r="AH15" s="176"/>
      <c r="AI15" s="176"/>
      <c r="AJ15" s="174"/>
      <c r="AK15" s="152"/>
      <c r="AL15" s="152"/>
      <c r="AM15" s="162"/>
    </row>
    <row r="16" spans="1:42" x14ac:dyDescent="0.3">
      <c r="B16" s="164"/>
      <c r="C16" s="152"/>
      <c r="D16" s="152"/>
      <c r="E16" s="152"/>
      <c r="F16" s="152"/>
      <c r="G16" s="152"/>
      <c r="H16" s="152"/>
      <c r="I16" s="152"/>
      <c r="J16" s="152"/>
      <c r="K16" s="152"/>
      <c r="L16" s="152" t="s">
        <v>249</v>
      </c>
      <c r="M16" s="152">
        <v>151</v>
      </c>
      <c r="N16" s="152">
        <v>13.7</v>
      </c>
      <c r="O16" s="152">
        <v>167</v>
      </c>
      <c r="P16" s="152">
        <v>10.7</v>
      </c>
      <c r="Q16" s="152" t="s">
        <v>204</v>
      </c>
      <c r="R16" s="152">
        <v>217</v>
      </c>
      <c r="S16" s="152">
        <v>17</v>
      </c>
      <c r="T16" s="152">
        <v>164</v>
      </c>
      <c r="U16" s="152">
        <v>13</v>
      </c>
      <c r="V16" s="152"/>
      <c r="W16" s="152"/>
      <c r="X16" s="152"/>
      <c r="Y16" s="152"/>
      <c r="Z16" s="153"/>
      <c r="AA16" s="36" t="s">
        <v>24</v>
      </c>
      <c r="AB16" s="3">
        <v>85</v>
      </c>
      <c r="AC16" s="37">
        <v>12.6</v>
      </c>
      <c r="AD16" s="3">
        <v>187</v>
      </c>
      <c r="AE16" s="37">
        <v>10.199999999999999</v>
      </c>
      <c r="AF16" s="173"/>
      <c r="AG16" s="177"/>
      <c r="AH16" s="177"/>
      <c r="AI16" s="177"/>
      <c r="AJ16" s="175"/>
      <c r="AK16" s="152"/>
      <c r="AL16" s="152"/>
      <c r="AM16" s="162"/>
    </row>
    <row r="17" spans="1:43" x14ac:dyDescent="0.3">
      <c r="B17" s="164" t="s">
        <v>210</v>
      </c>
      <c r="C17" s="152">
        <v>262</v>
      </c>
      <c r="D17" s="152">
        <v>16.100000000000001</v>
      </c>
      <c r="E17" s="152">
        <v>262</v>
      </c>
      <c r="F17" s="152">
        <v>12</v>
      </c>
      <c r="G17" s="152" t="s">
        <v>183</v>
      </c>
      <c r="H17" s="152">
        <v>204</v>
      </c>
      <c r="I17" s="152">
        <v>13.7</v>
      </c>
      <c r="J17" s="152">
        <v>247</v>
      </c>
      <c r="K17" s="152">
        <v>12.3</v>
      </c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 t="s">
        <v>193</v>
      </c>
      <c r="W17" s="152">
        <v>169</v>
      </c>
      <c r="X17" s="152">
        <v>13.4</v>
      </c>
      <c r="Y17" s="152">
        <v>198</v>
      </c>
      <c r="Z17" s="153">
        <v>10.6</v>
      </c>
      <c r="AA17" s="36" t="s">
        <v>25</v>
      </c>
      <c r="AB17" s="3">
        <v>83</v>
      </c>
      <c r="AC17" s="37">
        <v>12.4</v>
      </c>
      <c r="AD17" s="3">
        <v>194</v>
      </c>
      <c r="AE17" s="37">
        <v>10.3</v>
      </c>
      <c r="AK17" s="152" t="s">
        <v>210</v>
      </c>
      <c r="AL17" s="152">
        <v>300</v>
      </c>
      <c r="AM17" s="162">
        <v>15.8</v>
      </c>
    </row>
    <row r="18" spans="1:43" x14ac:dyDescent="0.3">
      <c r="B18" s="164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V18" s="152"/>
      <c r="W18" s="152"/>
      <c r="X18" s="152"/>
      <c r="Y18" s="152"/>
      <c r="Z18" s="153"/>
      <c r="AA18" s="36" t="s">
        <v>26</v>
      </c>
      <c r="AB18" s="3">
        <v>74</v>
      </c>
      <c r="AC18" s="37">
        <v>12.7</v>
      </c>
      <c r="AD18" s="3">
        <v>147</v>
      </c>
      <c r="AE18" s="37">
        <v>8.9</v>
      </c>
      <c r="AK18" s="152"/>
      <c r="AL18" s="152"/>
      <c r="AM18" s="162"/>
    </row>
    <row r="19" spans="1:43" x14ac:dyDescent="0.3">
      <c r="A19" s="53" t="s">
        <v>34</v>
      </c>
      <c r="B19" s="56"/>
      <c r="C19" s="56">
        <v>1464</v>
      </c>
      <c r="D19" s="56">
        <v>17</v>
      </c>
      <c r="E19" s="56">
        <v>1552</v>
      </c>
      <c r="F19" s="56">
        <v>13</v>
      </c>
      <c r="G19" s="56"/>
      <c r="H19" s="56"/>
      <c r="I19" s="56">
        <v>17</v>
      </c>
      <c r="J19" s="56"/>
      <c r="K19" s="56">
        <v>14</v>
      </c>
      <c r="L19" s="56"/>
      <c r="M19" s="59">
        <v>632</v>
      </c>
      <c r="N19" s="56">
        <v>15.8</v>
      </c>
      <c r="O19" s="59">
        <v>680</v>
      </c>
      <c r="P19" s="56">
        <v>12</v>
      </c>
      <c r="Q19" s="16"/>
      <c r="R19" s="16">
        <v>862</v>
      </c>
      <c r="S19" s="16">
        <v>18</v>
      </c>
      <c r="T19" s="16">
        <v>925</v>
      </c>
      <c r="U19" s="16">
        <v>13</v>
      </c>
      <c r="V19" s="56"/>
      <c r="W19" s="56">
        <v>792</v>
      </c>
      <c r="X19" s="56">
        <v>14</v>
      </c>
      <c r="Y19" s="56">
        <v>1005</v>
      </c>
      <c r="Z19" s="56">
        <v>11.5</v>
      </c>
      <c r="AA19" s="56"/>
      <c r="AB19" s="56">
        <f>SUM(AB8:AB18)</f>
        <v>907</v>
      </c>
      <c r="AC19" s="57">
        <f>(AB8*AC8+AB9*AC9+AB10*AC10+AB11*AC11+AB12*AC12+AB13*AC13+AB14*AC14+AB15*AC15+AB16*AC16+AB17*AC17+AB18*AC18)/SUM(AB8:AB18)</f>
        <v>14.356560088202865</v>
      </c>
      <c r="AD19" s="56">
        <f>SUM(AD8:AD18)</f>
        <v>1806</v>
      </c>
      <c r="AE19" s="57">
        <f>(AD8*AE8+AD9*AE9+AD10*AE10+AD11*AE11+AD12*AE12+AD13*AE13+AD14*AE14+AD15*AE15+AD16*AE16+AD17*AE17+AD18*AE18)/SUM(AD8:AD18)</f>
        <v>10.713842746400884</v>
      </c>
      <c r="AF19" s="16"/>
      <c r="AG19" s="16"/>
      <c r="AH19" s="16"/>
      <c r="AI19" s="16"/>
      <c r="AJ19" s="16"/>
      <c r="AK19" s="56"/>
      <c r="AL19" s="56">
        <v>1044</v>
      </c>
      <c r="AM19" s="57">
        <v>23.8</v>
      </c>
      <c r="AN19" s="16">
        <v>1469</v>
      </c>
      <c r="AO19" s="28">
        <v>15.5</v>
      </c>
      <c r="AP19" s="16" t="s">
        <v>213</v>
      </c>
      <c r="AQ19" s="28">
        <v>19</v>
      </c>
    </row>
    <row r="20" spans="1:43" s="12" customFormat="1" x14ac:dyDescent="0.3">
      <c r="D20" s="8"/>
      <c r="F20" s="8"/>
      <c r="K20" s="8"/>
      <c r="N20" s="8"/>
      <c r="O20" s="8"/>
      <c r="P20" s="8"/>
      <c r="S20" s="8"/>
      <c r="U20" s="8"/>
      <c r="X20" s="8"/>
      <c r="Z20" s="8"/>
      <c r="AQ20" s="8"/>
    </row>
    <row r="21" spans="1:43" x14ac:dyDescent="0.3">
      <c r="A21" s="58" t="s">
        <v>51</v>
      </c>
      <c r="B21" s="152" t="s">
        <v>1</v>
      </c>
      <c r="C21" s="152"/>
      <c r="D21" s="152"/>
      <c r="E21" s="152"/>
      <c r="F21" s="152"/>
      <c r="G21" s="152" t="s">
        <v>2</v>
      </c>
      <c r="H21" s="152"/>
      <c r="I21" s="152"/>
      <c r="J21" s="152"/>
      <c r="K21" s="152"/>
      <c r="L21" s="152" t="s">
        <v>3</v>
      </c>
      <c r="M21" s="152"/>
      <c r="N21" s="152"/>
      <c r="O21" s="152"/>
      <c r="P21" s="152"/>
      <c r="Q21" s="152" t="s">
        <v>4</v>
      </c>
      <c r="R21" s="152"/>
      <c r="S21" s="152"/>
      <c r="T21" s="152"/>
      <c r="U21" s="152"/>
      <c r="V21" s="152" t="s">
        <v>5</v>
      </c>
      <c r="W21" s="152"/>
      <c r="X21" s="152"/>
      <c r="Y21" s="152"/>
      <c r="Z21" s="152"/>
      <c r="AA21" s="152" t="s">
        <v>6</v>
      </c>
      <c r="AB21" s="152"/>
      <c r="AC21" s="152"/>
      <c r="AD21" s="152"/>
      <c r="AE21" s="152"/>
      <c r="AF21" s="152" t="s">
        <v>7</v>
      </c>
      <c r="AG21" s="152"/>
      <c r="AH21" s="152"/>
      <c r="AI21" s="152"/>
      <c r="AJ21" s="152"/>
      <c r="AK21" s="152" t="s">
        <v>8</v>
      </c>
      <c r="AL21" s="152"/>
      <c r="AM21" s="152"/>
      <c r="AN21" s="152"/>
      <c r="AO21" s="152"/>
      <c r="AP21" s="12"/>
      <c r="AQ21" s="8"/>
    </row>
    <row r="22" spans="1:43" x14ac:dyDescent="0.3">
      <c r="B22" s="3" t="s">
        <v>37</v>
      </c>
      <c r="C22" s="3" t="s">
        <v>11</v>
      </c>
      <c r="D22" s="3" t="s">
        <v>27</v>
      </c>
      <c r="E22" s="3" t="s">
        <v>11</v>
      </c>
      <c r="F22" s="3" t="s">
        <v>28</v>
      </c>
      <c r="G22" s="3" t="s">
        <v>37</v>
      </c>
      <c r="H22" s="3" t="s">
        <v>11</v>
      </c>
      <c r="I22" s="3" t="s">
        <v>27</v>
      </c>
      <c r="J22" s="3" t="s">
        <v>11</v>
      </c>
      <c r="K22" s="3" t="s">
        <v>28</v>
      </c>
      <c r="L22" s="3" t="s">
        <v>37</v>
      </c>
      <c r="M22" s="3" t="s">
        <v>11</v>
      </c>
      <c r="N22" s="3" t="s">
        <v>27</v>
      </c>
      <c r="O22" s="3" t="s">
        <v>11</v>
      </c>
      <c r="P22" s="3" t="s">
        <v>28</v>
      </c>
      <c r="Q22" s="3" t="s">
        <v>37</v>
      </c>
      <c r="R22" s="3" t="s">
        <v>11</v>
      </c>
      <c r="S22" s="3" t="s">
        <v>27</v>
      </c>
      <c r="T22" s="3" t="s">
        <v>11</v>
      </c>
      <c r="U22" s="3" t="s">
        <v>28</v>
      </c>
      <c r="V22" s="3" t="s">
        <v>37</v>
      </c>
      <c r="W22" s="3" t="s">
        <v>11</v>
      </c>
      <c r="X22" s="3" t="s">
        <v>27</v>
      </c>
      <c r="Y22" s="3" t="s">
        <v>11</v>
      </c>
      <c r="Z22" s="3" t="s">
        <v>28</v>
      </c>
      <c r="AA22" s="3" t="s">
        <v>37</v>
      </c>
      <c r="AB22" s="3" t="s">
        <v>11</v>
      </c>
      <c r="AC22" s="3" t="s">
        <v>27</v>
      </c>
      <c r="AD22" s="3" t="s">
        <v>11</v>
      </c>
      <c r="AE22" s="3" t="s">
        <v>28</v>
      </c>
      <c r="AF22" s="3" t="s">
        <v>37</v>
      </c>
      <c r="AG22" s="3" t="s">
        <v>11</v>
      </c>
      <c r="AH22" s="3" t="s">
        <v>27</v>
      </c>
      <c r="AI22" s="3" t="s">
        <v>11</v>
      </c>
      <c r="AJ22" s="3" t="s">
        <v>28</v>
      </c>
      <c r="AK22" s="3" t="s">
        <v>37</v>
      </c>
      <c r="AL22" s="3" t="s">
        <v>11</v>
      </c>
      <c r="AM22" s="3" t="s">
        <v>27</v>
      </c>
      <c r="AN22" s="3" t="s">
        <v>11</v>
      </c>
      <c r="AO22" s="3" t="s">
        <v>28</v>
      </c>
    </row>
    <row r="23" spans="1:43" x14ac:dyDescent="0.3">
      <c r="B23" s="62" t="s">
        <v>222</v>
      </c>
      <c r="C23" s="55">
        <v>66</v>
      </c>
      <c r="D23" s="55">
        <v>5.7</v>
      </c>
      <c r="E23" s="55">
        <v>64</v>
      </c>
      <c r="F23" s="55">
        <v>5.6</v>
      </c>
      <c r="G23" s="102" t="s">
        <v>311</v>
      </c>
      <c r="H23" s="103">
        <v>239</v>
      </c>
      <c r="I23" s="103">
        <v>4.9000000000000004</v>
      </c>
      <c r="J23" s="103">
        <v>228</v>
      </c>
      <c r="K23" s="103">
        <v>4.9000000000000004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55"/>
      <c r="W23" s="55"/>
      <c r="X23" s="55"/>
      <c r="Y23" s="55"/>
      <c r="Z23" s="55"/>
      <c r="AA23" s="60" t="s">
        <v>12</v>
      </c>
      <c r="AB23" s="55">
        <v>277</v>
      </c>
      <c r="AC23" s="61">
        <v>4.7</v>
      </c>
      <c r="AD23" s="55">
        <v>302</v>
      </c>
      <c r="AE23" s="61">
        <v>4.4000000000000004</v>
      </c>
      <c r="AF23" s="3"/>
      <c r="AG23" s="3"/>
      <c r="AH23" s="3"/>
      <c r="AI23" s="3"/>
      <c r="AJ23" s="3"/>
      <c r="AK23" s="55"/>
      <c r="AL23" s="55" t="s">
        <v>212</v>
      </c>
      <c r="AM23" s="3" t="s">
        <v>211</v>
      </c>
      <c r="AN23" s="3" t="s">
        <v>217</v>
      </c>
      <c r="AO23" s="3"/>
    </row>
    <row r="24" spans="1:43" x14ac:dyDescent="0.3">
      <c r="B24" s="26" t="s">
        <v>223</v>
      </c>
      <c r="C24" s="3">
        <v>150</v>
      </c>
      <c r="D24" s="3">
        <v>5.5</v>
      </c>
      <c r="E24" s="3">
        <v>141</v>
      </c>
      <c r="F24" s="3">
        <v>5.5</v>
      </c>
      <c r="G24" s="104" t="s">
        <v>312</v>
      </c>
      <c r="H24" s="105">
        <v>184</v>
      </c>
      <c r="I24" s="105">
        <v>5</v>
      </c>
      <c r="J24" s="105">
        <v>164</v>
      </c>
      <c r="K24" s="105">
        <v>4.9000000000000004</v>
      </c>
      <c r="Q24" s="3"/>
      <c r="R24" s="85" t="s">
        <v>304</v>
      </c>
      <c r="S24" s="85"/>
      <c r="T24" s="84"/>
      <c r="U24" s="84"/>
      <c r="V24" s="31" t="s">
        <v>196</v>
      </c>
      <c r="W24" s="3">
        <v>490</v>
      </c>
      <c r="X24" s="3">
        <v>4.4000000000000004</v>
      </c>
      <c r="Y24" s="3">
        <v>559</v>
      </c>
      <c r="Z24" s="3">
        <v>4.5</v>
      </c>
      <c r="AA24" s="36" t="s">
        <v>13</v>
      </c>
      <c r="AB24" s="3">
        <v>168</v>
      </c>
      <c r="AC24" s="37">
        <v>4.8</v>
      </c>
      <c r="AD24" s="3">
        <v>179</v>
      </c>
      <c r="AE24" s="37">
        <v>4.7</v>
      </c>
      <c r="AK24" s="39" t="s">
        <v>214</v>
      </c>
      <c r="AL24" s="3">
        <v>1503</v>
      </c>
      <c r="AM24" s="5"/>
      <c r="AN24" s="170"/>
      <c r="AO24" s="5"/>
    </row>
    <row r="25" spans="1:43" x14ac:dyDescent="0.3">
      <c r="B25" s="26" t="s">
        <v>224</v>
      </c>
      <c r="C25" s="3">
        <v>134</v>
      </c>
      <c r="D25" s="3">
        <v>5.3</v>
      </c>
      <c r="E25" s="3">
        <v>135</v>
      </c>
      <c r="F25" s="3">
        <v>5.3</v>
      </c>
      <c r="Q25" s="85" t="s">
        <v>302</v>
      </c>
      <c r="R25" s="3">
        <v>636</v>
      </c>
      <c r="S25" s="3">
        <v>4.8</v>
      </c>
      <c r="V25" s="32" t="s">
        <v>198</v>
      </c>
      <c r="W25" s="33">
        <v>476</v>
      </c>
      <c r="X25" s="33">
        <v>4.5</v>
      </c>
      <c r="Y25" s="33">
        <v>574</v>
      </c>
      <c r="Z25" s="33">
        <v>5.0999999999999996</v>
      </c>
      <c r="AA25" s="36" t="s">
        <v>14</v>
      </c>
      <c r="AB25" s="3">
        <v>93</v>
      </c>
      <c r="AC25" s="37">
        <v>5.6</v>
      </c>
      <c r="AD25" s="3">
        <v>89</v>
      </c>
      <c r="AE25" s="37">
        <v>4.8</v>
      </c>
      <c r="AK25" s="40" t="s">
        <v>215</v>
      </c>
      <c r="AL25" s="3">
        <v>1620</v>
      </c>
      <c r="AM25" s="5"/>
      <c r="AN25" s="170"/>
      <c r="AO25" s="5"/>
    </row>
    <row r="26" spans="1:43" x14ac:dyDescent="0.3">
      <c r="B26" s="26" t="s">
        <v>225</v>
      </c>
      <c r="C26" s="3">
        <v>117</v>
      </c>
      <c r="D26" s="3">
        <v>5.3</v>
      </c>
      <c r="E26" s="3">
        <v>123</v>
      </c>
      <c r="F26" s="3">
        <v>5.0999999999999996</v>
      </c>
      <c r="Q26" s="85" t="s">
        <v>303</v>
      </c>
      <c r="R26" s="3">
        <v>687</v>
      </c>
      <c r="S26" s="3">
        <v>4.9000000000000004</v>
      </c>
      <c r="V26" s="32" t="s">
        <v>197</v>
      </c>
      <c r="W26" s="3">
        <v>423</v>
      </c>
      <c r="X26" s="3">
        <v>4.7</v>
      </c>
      <c r="Y26" s="3">
        <v>577</v>
      </c>
      <c r="Z26" s="3"/>
      <c r="AA26" s="36" t="s">
        <v>15</v>
      </c>
      <c r="AB26" s="3">
        <v>80</v>
      </c>
      <c r="AC26" s="37">
        <v>5.5</v>
      </c>
      <c r="AD26" s="3">
        <v>117</v>
      </c>
      <c r="AE26" s="37">
        <v>5.8</v>
      </c>
      <c r="AK26" s="3" t="s">
        <v>216</v>
      </c>
      <c r="AL26" s="3">
        <v>1500</v>
      </c>
      <c r="AM26" s="5"/>
      <c r="AN26" s="170"/>
      <c r="AO26" s="12"/>
      <c r="AP26" s="8"/>
    </row>
    <row r="27" spans="1:43" x14ac:dyDescent="0.3">
      <c r="B27" s="19"/>
      <c r="V27" s="15"/>
      <c r="AA27" s="4"/>
      <c r="AC27" s="5"/>
      <c r="AE27" s="5"/>
      <c r="AK27" s="3"/>
      <c r="AL27" s="3" t="s">
        <v>212</v>
      </c>
      <c r="AM27" s="3" t="s">
        <v>211</v>
      </c>
    </row>
    <row r="28" spans="1:43" x14ac:dyDescent="0.3">
      <c r="B28" s="26" t="s">
        <v>226</v>
      </c>
      <c r="C28" s="3">
        <v>170</v>
      </c>
      <c r="D28" s="3">
        <v>5.6</v>
      </c>
      <c r="E28" s="3">
        <v>176</v>
      </c>
      <c r="F28" s="3">
        <v>5.5</v>
      </c>
      <c r="G28" s="3" t="s">
        <v>16</v>
      </c>
      <c r="H28" s="3">
        <v>47</v>
      </c>
      <c r="I28" s="3">
        <v>7.3</v>
      </c>
      <c r="J28" s="3">
        <v>52</v>
      </c>
      <c r="K28" s="3">
        <v>6.6</v>
      </c>
      <c r="L28" s="152" t="s">
        <v>191</v>
      </c>
      <c r="M28" s="152">
        <v>131</v>
      </c>
      <c r="N28" s="152">
        <v>5.7</v>
      </c>
      <c r="O28" s="152">
        <v>119</v>
      </c>
      <c r="P28" s="152">
        <v>5.8</v>
      </c>
      <c r="Q28" s="152" t="s">
        <v>200</v>
      </c>
      <c r="R28" s="152">
        <v>138</v>
      </c>
      <c r="S28" s="152">
        <v>5.9</v>
      </c>
      <c r="T28" s="152">
        <v>143</v>
      </c>
      <c r="U28" s="152">
        <v>5.8</v>
      </c>
      <c r="V28" s="152" t="s">
        <v>191</v>
      </c>
      <c r="W28" s="152">
        <v>132</v>
      </c>
      <c r="X28" s="152">
        <v>5.2</v>
      </c>
      <c r="Y28" s="152">
        <v>202</v>
      </c>
      <c r="Z28" s="152">
        <v>5.8</v>
      </c>
      <c r="AA28" s="36" t="s">
        <v>16</v>
      </c>
      <c r="AB28" s="3">
        <v>135</v>
      </c>
      <c r="AC28" s="37">
        <v>6.1</v>
      </c>
      <c r="AD28" s="3">
        <v>192</v>
      </c>
      <c r="AE28" s="37">
        <v>5.8</v>
      </c>
      <c r="AF28" s="3"/>
      <c r="AG28" s="3"/>
      <c r="AH28" s="3"/>
      <c r="AI28" s="3"/>
      <c r="AJ28" s="3"/>
      <c r="AK28" s="152" t="s">
        <v>207</v>
      </c>
      <c r="AL28" s="152">
        <v>772</v>
      </c>
      <c r="AM28" s="162">
        <v>9.1999999999999993</v>
      </c>
    </row>
    <row r="29" spans="1:43" x14ac:dyDescent="0.3">
      <c r="B29" s="164" t="s">
        <v>218</v>
      </c>
      <c r="C29" s="152">
        <v>190</v>
      </c>
      <c r="D29" s="152">
        <v>5.5</v>
      </c>
      <c r="E29" s="152">
        <v>185</v>
      </c>
      <c r="F29" s="152">
        <v>5.7</v>
      </c>
      <c r="G29" s="152" t="s">
        <v>181</v>
      </c>
      <c r="H29" s="152">
        <v>221</v>
      </c>
      <c r="I29" s="152">
        <v>6.7</v>
      </c>
      <c r="J29" s="152">
        <v>259</v>
      </c>
      <c r="K29" s="152">
        <v>6.9</v>
      </c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36" t="s">
        <v>17</v>
      </c>
      <c r="AB29" s="3">
        <v>77</v>
      </c>
      <c r="AC29" s="37">
        <v>5.9</v>
      </c>
      <c r="AD29" s="3">
        <v>137</v>
      </c>
      <c r="AE29" s="37">
        <v>5.9</v>
      </c>
      <c r="AF29" s="3"/>
      <c r="AG29" s="3"/>
      <c r="AH29" s="3"/>
      <c r="AI29" s="3"/>
      <c r="AJ29" s="3"/>
      <c r="AK29" s="152"/>
      <c r="AL29" s="152"/>
      <c r="AM29" s="162"/>
    </row>
    <row r="30" spans="1:43" x14ac:dyDescent="0.3">
      <c r="B30" s="164"/>
      <c r="C30" s="152"/>
      <c r="D30" s="152"/>
      <c r="E30" s="152"/>
      <c r="F30" s="152"/>
      <c r="G30" s="152"/>
      <c r="H30" s="152"/>
      <c r="I30" s="152"/>
      <c r="J30" s="152"/>
      <c r="K30" s="152"/>
      <c r="L30" s="152" t="s">
        <v>248</v>
      </c>
      <c r="M30" s="152">
        <v>350</v>
      </c>
      <c r="N30" s="152">
        <v>6</v>
      </c>
      <c r="O30" s="152">
        <v>394</v>
      </c>
      <c r="P30" s="152">
        <v>6.1</v>
      </c>
      <c r="Q30" s="152" t="s">
        <v>201</v>
      </c>
      <c r="R30" s="152">
        <v>136</v>
      </c>
      <c r="S30" s="152">
        <v>6.1</v>
      </c>
      <c r="T30" s="152">
        <v>169</v>
      </c>
      <c r="U30" s="152">
        <v>5.9</v>
      </c>
      <c r="V30" s="152" t="s">
        <v>192</v>
      </c>
      <c r="W30" s="152">
        <v>183</v>
      </c>
      <c r="X30" s="152">
        <v>5.6</v>
      </c>
      <c r="Y30" s="152">
        <v>247</v>
      </c>
      <c r="Z30" s="152">
        <v>5.6</v>
      </c>
      <c r="AA30" s="36" t="s">
        <v>18</v>
      </c>
      <c r="AB30" s="3">
        <v>85</v>
      </c>
      <c r="AC30" s="37">
        <v>6.2</v>
      </c>
      <c r="AD30" s="3">
        <v>158</v>
      </c>
      <c r="AE30" s="37">
        <v>5.8</v>
      </c>
      <c r="AF30" s="3"/>
      <c r="AG30" s="3"/>
      <c r="AH30" s="3"/>
      <c r="AI30" s="3"/>
      <c r="AJ30" s="3"/>
      <c r="AK30" s="152"/>
      <c r="AL30" s="152"/>
      <c r="AM30" s="162"/>
    </row>
    <row r="31" spans="1:43" x14ac:dyDescent="0.3">
      <c r="B31" s="164" t="s">
        <v>219</v>
      </c>
      <c r="C31" s="152">
        <v>253</v>
      </c>
      <c r="D31" s="152">
        <v>5.5</v>
      </c>
      <c r="E31" s="152">
        <v>289</v>
      </c>
      <c r="F31" s="152">
        <v>5.7</v>
      </c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36" t="s">
        <v>19</v>
      </c>
      <c r="AB31" s="3">
        <v>84</v>
      </c>
      <c r="AC31" s="37">
        <v>6.5</v>
      </c>
      <c r="AD31" s="3">
        <v>160</v>
      </c>
      <c r="AE31" s="37">
        <v>6</v>
      </c>
      <c r="AF31" s="3"/>
      <c r="AG31" s="3"/>
      <c r="AH31" s="3"/>
      <c r="AI31" s="3"/>
      <c r="AJ31" s="3"/>
      <c r="AK31" s="158" t="s">
        <v>208</v>
      </c>
      <c r="AL31" s="152">
        <v>692</v>
      </c>
      <c r="AM31" s="162">
        <v>9.4</v>
      </c>
    </row>
    <row r="32" spans="1:43" x14ac:dyDescent="0.3">
      <c r="B32" s="164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 t="s">
        <v>202</v>
      </c>
      <c r="R32" s="152">
        <v>179</v>
      </c>
      <c r="S32" s="152">
        <v>6.6</v>
      </c>
      <c r="T32" s="152">
        <v>256</v>
      </c>
      <c r="U32" s="152">
        <v>6.3</v>
      </c>
      <c r="V32" s="152"/>
      <c r="W32" s="152"/>
      <c r="X32" s="152"/>
      <c r="Y32" s="152"/>
      <c r="Z32" s="152"/>
      <c r="AA32" s="36" t="s">
        <v>20</v>
      </c>
      <c r="AB32" s="3">
        <v>69</v>
      </c>
      <c r="AC32" s="37">
        <v>5.7</v>
      </c>
      <c r="AD32" s="3">
        <v>167</v>
      </c>
      <c r="AE32" s="37">
        <v>5.9</v>
      </c>
      <c r="AF32" s="3"/>
      <c r="AG32" s="3"/>
      <c r="AH32" s="3"/>
      <c r="AI32" s="3"/>
      <c r="AJ32" s="3"/>
      <c r="AK32" s="158"/>
      <c r="AL32" s="152"/>
      <c r="AM32" s="162"/>
    </row>
    <row r="33" spans="1:43" x14ac:dyDescent="0.3">
      <c r="B33" s="164" t="s">
        <v>220</v>
      </c>
      <c r="C33" s="152">
        <v>297</v>
      </c>
      <c r="D33" s="152">
        <v>5.5</v>
      </c>
      <c r="E33" s="152">
        <v>318</v>
      </c>
      <c r="F33" s="152">
        <v>5.7</v>
      </c>
      <c r="G33" s="152" t="s">
        <v>182</v>
      </c>
      <c r="H33" s="152">
        <v>308</v>
      </c>
      <c r="I33" s="152">
        <v>6.9</v>
      </c>
      <c r="J33" s="152">
        <v>317</v>
      </c>
      <c r="K33" s="152">
        <v>7</v>
      </c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 t="s">
        <v>182</v>
      </c>
      <c r="W33" s="152">
        <v>308</v>
      </c>
      <c r="X33" s="152">
        <v>5.4</v>
      </c>
      <c r="Y33" s="152">
        <v>358</v>
      </c>
      <c r="Z33" s="152">
        <v>5.8</v>
      </c>
      <c r="AA33" s="36" t="s">
        <v>21</v>
      </c>
      <c r="AB33" s="3">
        <v>67</v>
      </c>
      <c r="AC33" s="37">
        <v>5.9</v>
      </c>
      <c r="AD33" s="3">
        <v>168</v>
      </c>
      <c r="AE33" s="37">
        <v>6.1</v>
      </c>
      <c r="AF33" s="3"/>
      <c r="AG33" s="3"/>
      <c r="AH33" s="3"/>
      <c r="AI33" s="3"/>
      <c r="AJ33" s="3"/>
      <c r="AK33" s="158"/>
      <c r="AL33" s="152"/>
      <c r="AM33" s="162"/>
    </row>
    <row r="34" spans="1:43" x14ac:dyDescent="0.3">
      <c r="B34" s="164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 t="s">
        <v>203</v>
      </c>
      <c r="R34" s="152">
        <v>192</v>
      </c>
      <c r="S34" s="152">
        <v>6.3</v>
      </c>
      <c r="T34" s="152">
        <v>193</v>
      </c>
      <c r="U34" s="152">
        <v>6.4</v>
      </c>
      <c r="V34" s="152"/>
      <c r="W34" s="152"/>
      <c r="X34" s="152"/>
      <c r="Y34" s="152"/>
      <c r="Z34" s="152"/>
      <c r="AA34" s="36" t="s">
        <v>22</v>
      </c>
      <c r="AB34" s="3">
        <v>73</v>
      </c>
      <c r="AC34" s="37">
        <v>6</v>
      </c>
      <c r="AD34" s="3">
        <v>136</v>
      </c>
      <c r="AE34" s="37">
        <v>6.1</v>
      </c>
      <c r="AF34" s="3"/>
      <c r="AG34" s="3"/>
      <c r="AH34" s="3"/>
      <c r="AI34" s="3"/>
      <c r="AJ34" s="3"/>
      <c r="AK34" s="152" t="s">
        <v>209</v>
      </c>
      <c r="AL34" s="152">
        <v>749</v>
      </c>
      <c r="AM34" s="162">
        <v>9.1</v>
      </c>
    </row>
    <row r="35" spans="1:43" x14ac:dyDescent="0.3">
      <c r="B35" s="164" t="s">
        <v>221</v>
      </c>
      <c r="C35" s="152">
        <v>292</v>
      </c>
      <c r="D35" s="152">
        <v>5.5</v>
      </c>
      <c r="E35" s="152">
        <v>322</v>
      </c>
      <c r="F35" s="152">
        <v>5.7</v>
      </c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36" t="s">
        <v>23</v>
      </c>
      <c r="AB35" s="3">
        <v>75</v>
      </c>
      <c r="AC35" s="37">
        <v>6.3</v>
      </c>
      <c r="AD35" s="3">
        <v>160</v>
      </c>
      <c r="AE35" s="37">
        <v>6</v>
      </c>
      <c r="AF35" s="3"/>
      <c r="AG35" s="3"/>
      <c r="AH35" s="3"/>
      <c r="AI35" s="3"/>
      <c r="AJ35" s="3"/>
      <c r="AK35" s="152"/>
      <c r="AL35" s="152"/>
      <c r="AM35" s="162"/>
    </row>
    <row r="36" spans="1:43" x14ac:dyDescent="0.3">
      <c r="B36" s="164"/>
      <c r="C36" s="152"/>
      <c r="D36" s="152"/>
      <c r="E36" s="152"/>
      <c r="F36" s="152"/>
      <c r="G36" s="152"/>
      <c r="H36" s="152"/>
      <c r="I36" s="152"/>
      <c r="J36" s="152"/>
      <c r="K36" s="152"/>
      <c r="L36" s="152" t="s">
        <v>249</v>
      </c>
      <c r="M36" s="152">
        <v>151</v>
      </c>
      <c r="N36" s="152">
        <v>5.9</v>
      </c>
      <c r="O36" s="152">
        <v>167</v>
      </c>
      <c r="P36" s="152">
        <v>5.8</v>
      </c>
      <c r="Q36" s="152" t="s">
        <v>204</v>
      </c>
      <c r="R36" s="152">
        <v>217</v>
      </c>
      <c r="S36" s="152">
        <v>6.2</v>
      </c>
      <c r="T36" s="152">
        <v>164</v>
      </c>
      <c r="U36" s="152">
        <v>6.4</v>
      </c>
      <c r="V36" s="152"/>
      <c r="W36" s="152"/>
      <c r="X36" s="152"/>
      <c r="Y36" s="152"/>
      <c r="Z36" s="152"/>
      <c r="AA36" s="36" t="s">
        <v>24</v>
      </c>
      <c r="AB36" s="3">
        <v>85</v>
      </c>
      <c r="AC36" s="37">
        <v>5.8</v>
      </c>
      <c r="AD36" s="3">
        <v>187</v>
      </c>
      <c r="AE36" s="37">
        <v>6</v>
      </c>
      <c r="AF36" s="3"/>
      <c r="AG36" s="3"/>
      <c r="AH36" s="3"/>
      <c r="AI36" s="3"/>
      <c r="AJ36" s="3"/>
      <c r="AK36" s="152"/>
      <c r="AL36" s="152"/>
      <c r="AM36" s="162"/>
    </row>
    <row r="37" spans="1:43" x14ac:dyDescent="0.3">
      <c r="B37" s="164" t="s">
        <v>210</v>
      </c>
      <c r="C37" s="152">
        <v>262</v>
      </c>
      <c r="D37" s="152">
        <v>5.5</v>
      </c>
      <c r="E37" s="152">
        <v>262</v>
      </c>
      <c r="F37" s="152">
        <v>5.6</v>
      </c>
      <c r="G37" s="152" t="s">
        <v>183</v>
      </c>
      <c r="H37" s="152">
        <v>204</v>
      </c>
      <c r="I37" s="152">
        <v>6.6</v>
      </c>
      <c r="J37" s="152">
        <v>247</v>
      </c>
      <c r="K37" s="152">
        <v>6.8</v>
      </c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 t="s">
        <v>193</v>
      </c>
      <c r="W37" s="152">
        <v>169</v>
      </c>
      <c r="X37" s="152">
        <v>5.6</v>
      </c>
      <c r="Y37" s="152">
        <v>198</v>
      </c>
      <c r="Z37" s="152">
        <v>5.5</v>
      </c>
      <c r="AA37" s="36" t="s">
        <v>25</v>
      </c>
      <c r="AB37" s="3">
        <v>83</v>
      </c>
      <c r="AC37" s="37">
        <v>5.7</v>
      </c>
      <c r="AD37" s="3">
        <v>194</v>
      </c>
      <c r="AE37" s="37">
        <v>6.1</v>
      </c>
      <c r="AK37" s="152" t="s">
        <v>210</v>
      </c>
      <c r="AL37" s="152">
        <v>300</v>
      </c>
      <c r="AM37" s="162">
        <v>8.6999999999999993</v>
      </c>
    </row>
    <row r="38" spans="1:43" x14ac:dyDescent="0.3">
      <c r="B38" s="164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V38" s="152"/>
      <c r="W38" s="152"/>
      <c r="X38" s="152"/>
      <c r="Y38" s="152"/>
      <c r="Z38" s="152"/>
      <c r="AA38" s="36" t="s">
        <v>26</v>
      </c>
      <c r="AB38" s="3">
        <v>74</v>
      </c>
      <c r="AC38" s="37">
        <v>6.2</v>
      </c>
      <c r="AD38" s="3">
        <v>147</v>
      </c>
      <c r="AE38" s="37">
        <v>5.6</v>
      </c>
      <c r="AK38" s="152"/>
      <c r="AL38" s="152"/>
      <c r="AM38" s="162"/>
    </row>
    <row r="39" spans="1:43" x14ac:dyDescent="0.3">
      <c r="A39" s="53" t="s">
        <v>34</v>
      </c>
      <c r="B39" s="56"/>
      <c r="C39" s="56">
        <v>1464</v>
      </c>
      <c r="D39" s="56">
        <v>5.5</v>
      </c>
      <c r="E39" s="56">
        <v>1552</v>
      </c>
      <c r="F39" s="56">
        <v>5.6</v>
      </c>
      <c r="G39" s="56"/>
      <c r="H39" s="56"/>
      <c r="I39" s="56">
        <v>6.8</v>
      </c>
      <c r="J39" s="56"/>
      <c r="K39" s="56">
        <v>6.9</v>
      </c>
      <c r="L39" s="56"/>
      <c r="M39" s="59">
        <v>632</v>
      </c>
      <c r="N39" s="56">
        <v>5.9</v>
      </c>
      <c r="O39" s="59">
        <v>680</v>
      </c>
      <c r="P39" s="56">
        <v>6</v>
      </c>
      <c r="Q39" s="16"/>
      <c r="R39" s="16">
        <v>862</v>
      </c>
      <c r="S39" s="16">
        <v>6.3</v>
      </c>
      <c r="T39" s="16">
        <v>925</v>
      </c>
      <c r="U39" s="16">
        <v>6.2</v>
      </c>
      <c r="V39" s="56"/>
      <c r="W39" s="56">
        <v>792</v>
      </c>
      <c r="X39" s="56">
        <v>5.5</v>
      </c>
      <c r="Y39" s="56">
        <v>1005</v>
      </c>
      <c r="Z39" s="56">
        <v>5.7</v>
      </c>
      <c r="AA39" s="56"/>
      <c r="AB39" s="56">
        <f>SUM(AB28:AB38)</f>
        <v>907</v>
      </c>
      <c r="AC39" s="57">
        <f>(AB28*AC28+AB29*AC29+AB30*AC30+AB31*AC31+AB32*AC32+AB33*AC33+AB34*AC34+AB35*AC35+AB36*AC36+AB37*AC37+AB38*AC38)/SUM(AB28:AB38)</f>
        <v>6.0361631753031988</v>
      </c>
      <c r="AD39" s="56">
        <f>SUM(AD28:AD38)</f>
        <v>1806</v>
      </c>
      <c r="AE39" s="57">
        <f>(AD28*AE28+AD29*AE29+AD30*AE30+AD31*AE31+AD32*AE32+AD33*AE33+AD34*AE34+AD35*AE35+AD36*AE36+AD37*AE37+AD38*AE38)/SUM(AD28:AD38)</f>
        <v>5.9394241417497238</v>
      </c>
      <c r="AF39" s="16"/>
      <c r="AG39" s="16"/>
      <c r="AH39" s="16"/>
      <c r="AI39" s="16"/>
      <c r="AJ39" s="16"/>
      <c r="AK39" s="56"/>
      <c r="AL39" s="56">
        <v>1044</v>
      </c>
      <c r="AM39" s="57">
        <v>9.6999999999999993</v>
      </c>
      <c r="AN39" s="16">
        <v>1469</v>
      </c>
      <c r="AO39" s="28">
        <v>8.8000000000000007</v>
      </c>
      <c r="AP39" s="16" t="s">
        <v>213</v>
      </c>
      <c r="AQ39" s="28">
        <v>9.1999999999999993</v>
      </c>
    </row>
    <row r="40" spans="1:43" s="12" customFormat="1" x14ac:dyDescent="0.3">
      <c r="D40" s="8"/>
      <c r="F40" s="8"/>
      <c r="N40" s="8"/>
      <c r="O40" s="8"/>
      <c r="P40" s="8"/>
      <c r="S40" s="8"/>
      <c r="U40" s="8"/>
      <c r="X40" s="8"/>
      <c r="Z40" s="8"/>
      <c r="AQ40" s="8"/>
    </row>
    <row r="41" spans="1:43" x14ac:dyDescent="0.3">
      <c r="AQ41" s="8"/>
    </row>
    <row r="42" spans="1:43" x14ac:dyDescent="0.3">
      <c r="I42" s="12"/>
      <c r="J42" s="12"/>
      <c r="K42" s="8"/>
      <c r="L42" s="12"/>
      <c r="M42" s="12"/>
    </row>
  </sheetData>
  <mergeCells count="247">
    <mergeCell ref="AF4:AF16"/>
    <mergeCell ref="AG4:AG16"/>
    <mergeCell ref="AH4:AH16"/>
    <mergeCell ref="AI4:AI16"/>
    <mergeCell ref="AJ4:AJ16"/>
    <mergeCell ref="P28:P29"/>
    <mergeCell ref="L30:L35"/>
    <mergeCell ref="M30:M35"/>
    <mergeCell ref="N30:N35"/>
    <mergeCell ref="O30:O35"/>
    <mergeCell ref="P30:P35"/>
    <mergeCell ref="T16:T17"/>
    <mergeCell ref="U16:U17"/>
    <mergeCell ref="Q28:Q29"/>
    <mergeCell ref="R28:R29"/>
    <mergeCell ref="S28:S29"/>
    <mergeCell ref="T28:T29"/>
    <mergeCell ref="U28:U29"/>
    <mergeCell ref="Q30:Q31"/>
    <mergeCell ref="R30:R31"/>
    <mergeCell ref="S30:S31"/>
    <mergeCell ref="T30:T31"/>
    <mergeCell ref="U30:U31"/>
    <mergeCell ref="Z13:Z16"/>
    <mergeCell ref="L36:L38"/>
    <mergeCell ref="M36:M38"/>
    <mergeCell ref="N36:N38"/>
    <mergeCell ref="O36:O38"/>
    <mergeCell ref="P36:P38"/>
    <mergeCell ref="P8:P9"/>
    <mergeCell ref="L10:L15"/>
    <mergeCell ref="M10:M15"/>
    <mergeCell ref="N10:N15"/>
    <mergeCell ref="O10:O15"/>
    <mergeCell ref="P10:P15"/>
    <mergeCell ref="L16:L18"/>
    <mergeCell ref="M16:M18"/>
    <mergeCell ref="N16:N18"/>
    <mergeCell ref="O16:O18"/>
    <mergeCell ref="P16:P18"/>
    <mergeCell ref="B37:B38"/>
    <mergeCell ref="C37:C38"/>
    <mergeCell ref="D37:D38"/>
    <mergeCell ref="E37:E38"/>
    <mergeCell ref="F37:F38"/>
    <mergeCell ref="L8:L9"/>
    <mergeCell ref="M8:M9"/>
    <mergeCell ref="N8:N9"/>
    <mergeCell ref="O8:O9"/>
    <mergeCell ref="L28:L29"/>
    <mergeCell ref="M28:M29"/>
    <mergeCell ref="N28:N29"/>
    <mergeCell ref="O28:O29"/>
    <mergeCell ref="K13:K16"/>
    <mergeCell ref="I13:I16"/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F35:F36"/>
    <mergeCell ref="D17:D18"/>
    <mergeCell ref="E17:E18"/>
    <mergeCell ref="F17:F18"/>
    <mergeCell ref="B29:B30"/>
    <mergeCell ref="C29:C30"/>
    <mergeCell ref="D29:D30"/>
    <mergeCell ref="E29:E30"/>
    <mergeCell ref="F29:F30"/>
    <mergeCell ref="B31:B32"/>
    <mergeCell ref="C31:C32"/>
    <mergeCell ref="D31:D32"/>
    <mergeCell ref="E31:E32"/>
    <mergeCell ref="F31:F32"/>
    <mergeCell ref="AN4:AN6"/>
    <mergeCell ref="AN24:AN26"/>
    <mergeCell ref="B9:B10"/>
    <mergeCell ref="C9:C10"/>
    <mergeCell ref="D9:D10"/>
    <mergeCell ref="E9:E10"/>
    <mergeCell ref="F9:F10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F13:F14"/>
    <mergeCell ref="B15:B16"/>
    <mergeCell ref="C15:C16"/>
    <mergeCell ref="D15:D16"/>
    <mergeCell ref="E15:E16"/>
    <mergeCell ref="F15:F16"/>
    <mergeCell ref="B17:B18"/>
    <mergeCell ref="C17:C18"/>
    <mergeCell ref="AM8:AM10"/>
    <mergeCell ref="AM11:AM13"/>
    <mergeCell ref="AM14:AM16"/>
    <mergeCell ref="AM17:AM18"/>
    <mergeCell ref="AM28:AM30"/>
    <mergeCell ref="AM31:AM33"/>
    <mergeCell ref="AM34:AM36"/>
    <mergeCell ref="AM37:AM38"/>
    <mergeCell ref="AK8:AK10"/>
    <mergeCell ref="AL8:AL10"/>
    <mergeCell ref="AK11:AK13"/>
    <mergeCell ref="AL11:AL13"/>
    <mergeCell ref="AK14:AK16"/>
    <mergeCell ref="AL14:AL16"/>
    <mergeCell ref="AK17:AK18"/>
    <mergeCell ref="AL17:AL18"/>
    <mergeCell ref="AK28:AK30"/>
    <mergeCell ref="AL28:AL30"/>
    <mergeCell ref="Q36:Q37"/>
    <mergeCell ref="R36:R37"/>
    <mergeCell ref="S36:S37"/>
    <mergeCell ref="T36:T37"/>
    <mergeCell ref="U36:U37"/>
    <mergeCell ref="AK31:AK33"/>
    <mergeCell ref="AL31:AL33"/>
    <mergeCell ref="AK34:AK36"/>
    <mergeCell ref="AL34:AL36"/>
    <mergeCell ref="AK37:AK38"/>
    <mergeCell ref="AL37:AL38"/>
    <mergeCell ref="Q32:Q33"/>
    <mergeCell ref="R32:R33"/>
    <mergeCell ref="S32:S33"/>
    <mergeCell ref="T32:T33"/>
    <mergeCell ref="U32:U33"/>
    <mergeCell ref="Q34:Q35"/>
    <mergeCell ref="R34:R35"/>
    <mergeCell ref="S34:S35"/>
    <mergeCell ref="T34:T35"/>
    <mergeCell ref="U34:U35"/>
    <mergeCell ref="Y33:Y36"/>
    <mergeCell ref="Z33:Z36"/>
    <mergeCell ref="V37:V38"/>
    <mergeCell ref="W37:W38"/>
    <mergeCell ref="X37:X38"/>
    <mergeCell ref="Y37:Y38"/>
    <mergeCell ref="Z37:Z38"/>
    <mergeCell ref="V28:V29"/>
    <mergeCell ref="W28:W29"/>
    <mergeCell ref="X28:X29"/>
    <mergeCell ref="Y28:Y29"/>
    <mergeCell ref="Z28:Z29"/>
    <mergeCell ref="V30:V32"/>
    <mergeCell ref="W30:W32"/>
    <mergeCell ref="X30:X32"/>
    <mergeCell ref="Y30:Y32"/>
    <mergeCell ref="Z30:Z32"/>
    <mergeCell ref="V33:V36"/>
    <mergeCell ref="W33:W36"/>
    <mergeCell ref="X33:X36"/>
    <mergeCell ref="V17:V18"/>
    <mergeCell ref="W17:W18"/>
    <mergeCell ref="X17:X18"/>
    <mergeCell ref="Y17:Y18"/>
    <mergeCell ref="Z17:Z18"/>
    <mergeCell ref="Z8:Z9"/>
    <mergeCell ref="V10:V12"/>
    <mergeCell ref="W10:W12"/>
    <mergeCell ref="X10:X12"/>
    <mergeCell ref="Y10:Y12"/>
    <mergeCell ref="Z10:Z12"/>
    <mergeCell ref="V13:V16"/>
    <mergeCell ref="W13:W16"/>
    <mergeCell ref="X13:X16"/>
    <mergeCell ref="V8:V9"/>
    <mergeCell ref="W8:W9"/>
    <mergeCell ref="X8:X9"/>
    <mergeCell ref="Y8:Y9"/>
    <mergeCell ref="Q8:Q9"/>
    <mergeCell ref="R8:R9"/>
    <mergeCell ref="S8:S9"/>
    <mergeCell ref="T8:T9"/>
    <mergeCell ref="Y13:Y16"/>
    <mergeCell ref="U8:U9"/>
    <mergeCell ref="Q10:Q11"/>
    <mergeCell ref="R10:R11"/>
    <mergeCell ref="S10:S11"/>
    <mergeCell ref="T10:T11"/>
    <mergeCell ref="U10:U11"/>
    <mergeCell ref="Q12:Q13"/>
    <mergeCell ref="R12:R13"/>
    <mergeCell ref="S12:S13"/>
    <mergeCell ref="T12:T13"/>
    <mergeCell ref="U12:U13"/>
    <mergeCell ref="Q14:Q15"/>
    <mergeCell ref="R14:R15"/>
    <mergeCell ref="S14:S15"/>
    <mergeCell ref="T14:T15"/>
    <mergeCell ref="U14:U15"/>
    <mergeCell ref="Q16:Q17"/>
    <mergeCell ref="R16:R17"/>
    <mergeCell ref="S16:S17"/>
    <mergeCell ref="G37:G38"/>
    <mergeCell ref="H37:H38"/>
    <mergeCell ref="I37:I38"/>
    <mergeCell ref="J37:J38"/>
    <mergeCell ref="K37:K38"/>
    <mergeCell ref="I17:I18"/>
    <mergeCell ref="K17:K18"/>
    <mergeCell ref="K29:K32"/>
    <mergeCell ref="G33:G36"/>
    <mergeCell ref="H33:H36"/>
    <mergeCell ref="I33:I36"/>
    <mergeCell ref="J33:J36"/>
    <mergeCell ref="K33:K36"/>
    <mergeCell ref="G17:G18"/>
    <mergeCell ref="H17:H18"/>
    <mergeCell ref="J17:J18"/>
    <mergeCell ref="G29:G32"/>
    <mergeCell ref="H29:H32"/>
    <mergeCell ref="I29:I32"/>
    <mergeCell ref="J29:J32"/>
    <mergeCell ref="G9:G12"/>
    <mergeCell ref="H9:H12"/>
    <mergeCell ref="J9:J12"/>
    <mergeCell ref="G13:G16"/>
    <mergeCell ref="H13:H16"/>
    <mergeCell ref="J13:J16"/>
    <mergeCell ref="AF1:AJ1"/>
    <mergeCell ref="AK1:AO1"/>
    <mergeCell ref="B21:F21"/>
    <mergeCell ref="G21:K21"/>
    <mergeCell ref="L21:P21"/>
    <mergeCell ref="Q21:U21"/>
    <mergeCell ref="V21:Z21"/>
    <mergeCell ref="AA21:AE21"/>
    <mergeCell ref="AF21:AJ21"/>
    <mergeCell ref="AK21:AO21"/>
    <mergeCell ref="B1:F1"/>
    <mergeCell ref="G1:K1"/>
    <mergeCell ref="L1:P1"/>
    <mergeCell ref="Q1:U1"/>
    <mergeCell ref="V1:Z1"/>
    <mergeCell ref="AA1:AE1"/>
    <mergeCell ref="K9:K12"/>
    <mergeCell ref="I9:I12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Q86"/>
  <sheetViews>
    <sheetView workbookViewId="0">
      <pane xSplit="1" ySplit="2" topLeftCell="B3" activePane="bottomRight" state="frozen"/>
      <selection activeCell="A19" sqref="A19:XFD21"/>
      <selection pane="topRight" activeCell="A19" sqref="A19:XFD21"/>
      <selection pane="bottomLeft" activeCell="A19" sqref="A19:XFD21"/>
      <selection pane="bottomRight" activeCell="B28" sqref="B28"/>
    </sheetView>
  </sheetViews>
  <sheetFormatPr defaultColWidth="8.77734375" defaultRowHeight="14.4" x14ac:dyDescent="0.3"/>
  <cols>
    <col min="1" max="1" width="18.44140625" bestFit="1" customWidth="1"/>
    <col min="2" max="2" width="6.44140625" bestFit="1" customWidth="1"/>
    <col min="3" max="5" width="5" bestFit="1" customWidth="1"/>
    <col min="6" max="6" width="8" bestFit="1" customWidth="1"/>
    <col min="7" max="7" width="6.44140625" bestFit="1" customWidth="1"/>
    <col min="8" max="8" width="4" bestFit="1" customWidth="1"/>
    <col min="9" max="9" width="5.44140625" customWidth="1"/>
    <col min="10" max="10" width="4" bestFit="1" customWidth="1"/>
    <col min="11" max="11" width="8" bestFit="1" customWidth="1"/>
    <col min="12" max="12" width="6.44140625" bestFit="1" customWidth="1"/>
    <col min="13" max="13" width="4" bestFit="1" customWidth="1"/>
    <col min="14" max="14" width="5" bestFit="1" customWidth="1"/>
    <col min="15" max="15" width="4" bestFit="1" customWidth="1"/>
    <col min="16" max="16" width="8" bestFit="1" customWidth="1"/>
    <col min="17" max="17" width="6.44140625" bestFit="1" customWidth="1"/>
    <col min="18" max="18" width="4" bestFit="1" customWidth="1"/>
    <col min="19" max="19" width="5" bestFit="1" customWidth="1"/>
    <col min="20" max="20" width="4" bestFit="1" customWidth="1"/>
    <col min="21" max="21" width="8" bestFit="1" customWidth="1"/>
    <col min="22" max="22" width="6.44140625" bestFit="1" customWidth="1"/>
    <col min="23" max="23" width="4" bestFit="1" customWidth="1"/>
    <col min="24" max="24" width="6.77734375" customWidth="1"/>
    <col min="25" max="25" width="5" bestFit="1" customWidth="1"/>
    <col min="26" max="26" width="8" bestFit="1" customWidth="1"/>
    <col min="27" max="27" width="6.44140625" bestFit="1" customWidth="1"/>
    <col min="28" max="28" width="4" bestFit="1" customWidth="1"/>
    <col min="29" max="29" width="6.21875" customWidth="1"/>
    <col min="30" max="30" width="5" bestFit="1" customWidth="1"/>
    <col min="31" max="31" width="8" bestFit="1" customWidth="1"/>
    <col min="32" max="32" width="6.44140625" bestFit="1" customWidth="1"/>
    <col min="33" max="33" width="2.21875" bestFit="1" customWidth="1"/>
    <col min="34" max="34" width="5" bestFit="1" customWidth="1"/>
    <col min="35" max="35" width="2.21875" customWidth="1"/>
    <col min="36" max="36" width="8" bestFit="1" customWidth="1"/>
    <col min="37" max="37" width="6.44140625" bestFit="1" customWidth="1"/>
    <col min="38" max="38" width="8.44140625" bestFit="1" customWidth="1"/>
    <col min="39" max="39" width="9" customWidth="1"/>
    <col min="40" max="40" width="5" bestFit="1" customWidth="1"/>
    <col min="41" max="41" width="8" bestFit="1" customWidth="1"/>
  </cols>
  <sheetData>
    <row r="1" spans="1:43" x14ac:dyDescent="0.3">
      <c r="A1" s="3" t="s">
        <v>52</v>
      </c>
      <c r="B1" s="152" t="s">
        <v>1</v>
      </c>
      <c r="C1" s="152"/>
      <c r="D1" s="152"/>
      <c r="E1" s="152"/>
      <c r="F1" s="152"/>
      <c r="G1" s="152" t="s">
        <v>2</v>
      </c>
      <c r="H1" s="152"/>
      <c r="I1" s="152"/>
      <c r="J1" s="152"/>
      <c r="K1" s="152"/>
      <c r="L1" s="152" t="s">
        <v>3</v>
      </c>
      <c r="M1" s="152"/>
      <c r="N1" s="152"/>
      <c r="O1" s="152"/>
      <c r="P1" s="152"/>
      <c r="Q1" s="152" t="s">
        <v>4</v>
      </c>
      <c r="R1" s="152"/>
      <c r="S1" s="152"/>
      <c r="T1" s="152"/>
      <c r="U1" s="152"/>
      <c r="V1" s="152" t="s">
        <v>5</v>
      </c>
      <c r="W1" s="152"/>
      <c r="X1" s="152"/>
      <c r="Y1" s="152"/>
      <c r="Z1" s="152"/>
      <c r="AA1" s="152" t="s">
        <v>6</v>
      </c>
      <c r="AB1" s="152"/>
      <c r="AC1" s="152"/>
      <c r="AD1" s="152"/>
      <c r="AE1" s="152"/>
      <c r="AF1" s="152" t="s">
        <v>7</v>
      </c>
      <c r="AG1" s="152"/>
      <c r="AH1" s="152"/>
      <c r="AI1" s="152"/>
      <c r="AJ1" s="152"/>
      <c r="AK1" s="152" t="s">
        <v>8</v>
      </c>
      <c r="AL1" s="152"/>
      <c r="AM1" s="152"/>
      <c r="AN1" s="152"/>
      <c r="AO1" s="152"/>
    </row>
    <row r="2" spans="1:43" x14ac:dyDescent="0.3">
      <c r="A2" s="3"/>
      <c r="B2" s="3" t="s">
        <v>37</v>
      </c>
      <c r="C2" s="3" t="s">
        <v>11</v>
      </c>
      <c r="D2" s="3" t="s">
        <v>27</v>
      </c>
      <c r="E2" s="3" t="s">
        <v>11</v>
      </c>
      <c r="F2" s="3" t="s">
        <v>28</v>
      </c>
      <c r="G2" s="3" t="s">
        <v>37</v>
      </c>
      <c r="H2" s="3" t="s">
        <v>11</v>
      </c>
      <c r="I2" s="3" t="s">
        <v>27</v>
      </c>
      <c r="J2" s="3" t="s">
        <v>11</v>
      </c>
      <c r="K2" s="3" t="s">
        <v>28</v>
      </c>
      <c r="L2" s="3" t="s">
        <v>37</v>
      </c>
      <c r="M2" s="3" t="s">
        <v>11</v>
      </c>
      <c r="N2" s="3" t="s">
        <v>27</v>
      </c>
      <c r="O2" s="3" t="s">
        <v>11</v>
      </c>
      <c r="P2" s="3" t="s">
        <v>28</v>
      </c>
      <c r="Q2" s="3" t="s">
        <v>37</v>
      </c>
      <c r="R2" s="3" t="s">
        <v>11</v>
      </c>
      <c r="S2" s="3" t="s">
        <v>27</v>
      </c>
      <c r="T2" s="3" t="s">
        <v>11</v>
      </c>
      <c r="U2" s="3" t="s">
        <v>28</v>
      </c>
      <c r="V2" s="3" t="s">
        <v>37</v>
      </c>
      <c r="W2" s="3" t="s">
        <v>11</v>
      </c>
      <c r="X2" s="3" t="s">
        <v>27</v>
      </c>
      <c r="Y2" s="3" t="s">
        <v>11</v>
      </c>
      <c r="Z2" s="3" t="s">
        <v>28</v>
      </c>
      <c r="AA2" s="3" t="s">
        <v>37</v>
      </c>
      <c r="AB2" s="3" t="s">
        <v>11</v>
      </c>
      <c r="AC2" s="3" t="s">
        <v>27</v>
      </c>
      <c r="AD2" s="3" t="s">
        <v>11</v>
      </c>
      <c r="AE2" s="3" t="s">
        <v>28</v>
      </c>
      <c r="AF2" s="3" t="s">
        <v>37</v>
      </c>
      <c r="AG2" s="3" t="s">
        <v>11</v>
      </c>
      <c r="AH2" s="3" t="s">
        <v>27</v>
      </c>
      <c r="AI2" s="3" t="s">
        <v>11</v>
      </c>
      <c r="AJ2" s="3" t="s">
        <v>28</v>
      </c>
      <c r="AK2" s="3" t="s">
        <v>37</v>
      </c>
      <c r="AL2" s="3" t="s">
        <v>11</v>
      </c>
      <c r="AM2" s="3" t="s">
        <v>27</v>
      </c>
      <c r="AN2" s="3" t="s">
        <v>11</v>
      </c>
      <c r="AO2" s="3" t="s">
        <v>28</v>
      </c>
    </row>
    <row r="3" spans="1:43" x14ac:dyDescent="0.3">
      <c r="B3" s="18"/>
      <c r="G3" s="102" t="s">
        <v>311</v>
      </c>
      <c r="H3" s="103">
        <v>239</v>
      </c>
      <c r="I3" s="103">
        <v>150</v>
      </c>
      <c r="J3" s="103">
        <v>228</v>
      </c>
      <c r="K3" s="103">
        <v>128</v>
      </c>
      <c r="V3" s="12"/>
      <c r="W3" s="12"/>
      <c r="X3" s="12"/>
      <c r="Y3" s="12"/>
      <c r="Z3" s="12"/>
      <c r="AA3" s="36" t="s">
        <v>12</v>
      </c>
      <c r="AB3" s="3">
        <v>277</v>
      </c>
      <c r="AC3" s="37">
        <v>168.1</v>
      </c>
      <c r="AD3" s="3">
        <v>302</v>
      </c>
      <c r="AE3" s="37">
        <v>168.3</v>
      </c>
      <c r="AK3" s="3"/>
      <c r="AL3" s="3" t="s">
        <v>212</v>
      </c>
      <c r="AM3" s="3" t="s">
        <v>211</v>
      </c>
      <c r="AN3" s="3" t="s">
        <v>217</v>
      </c>
    </row>
    <row r="4" spans="1:43" x14ac:dyDescent="0.3">
      <c r="B4" s="19"/>
      <c r="G4" s="104" t="s">
        <v>312</v>
      </c>
      <c r="H4" s="105">
        <v>184</v>
      </c>
      <c r="I4" s="105">
        <v>154</v>
      </c>
      <c r="J4" s="105">
        <v>164</v>
      </c>
      <c r="K4" s="105">
        <v>142</v>
      </c>
      <c r="V4" s="3"/>
      <c r="W4" s="85" t="s">
        <v>304</v>
      </c>
      <c r="X4" s="85"/>
      <c r="Y4" s="84"/>
      <c r="Z4" s="84"/>
      <c r="AA4" s="36" t="s">
        <v>13</v>
      </c>
      <c r="AB4" s="3">
        <v>168</v>
      </c>
      <c r="AC4" s="37">
        <v>263.89999999999998</v>
      </c>
      <c r="AD4" s="3">
        <v>179</v>
      </c>
      <c r="AE4" s="37">
        <v>209.7</v>
      </c>
      <c r="AK4" s="39" t="s">
        <v>214</v>
      </c>
      <c r="AL4" s="3">
        <v>1503</v>
      </c>
      <c r="AM4" s="37"/>
      <c r="AN4" s="162"/>
      <c r="AO4" s="5"/>
    </row>
    <row r="5" spans="1:43" x14ac:dyDescent="0.3">
      <c r="B5" s="19"/>
      <c r="V5" s="85" t="s">
        <v>302</v>
      </c>
      <c r="W5" s="3">
        <v>636</v>
      </c>
      <c r="X5" s="3">
        <v>187</v>
      </c>
      <c r="AA5" s="36" t="s">
        <v>14</v>
      </c>
      <c r="AB5" s="3">
        <v>93</v>
      </c>
      <c r="AC5" s="37">
        <v>258.2</v>
      </c>
      <c r="AD5" s="3">
        <v>89</v>
      </c>
      <c r="AE5" s="37">
        <v>200.6</v>
      </c>
      <c r="AK5" s="40" t="s">
        <v>215</v>
      </c>
      <c r="AL5" s="3">
        <v>1620</v>
      </c>
      <c r="AM5" s="37"/>
      <c r="AN5" s="162"/>
      <c r="AO5" s="8"/>
      <c r="AP5" s="12"/>
      <c r="AQ5" s="12"/>
    </row>
    <row r="6" spans="1:43" x14ac:dyDescent="0.3">
      <c r="B6" s="19"/>
      <c r="V6" s="85" t="s">
        <v>303</v>
      </c>
      <c r="W6" s="3">
        <v>687</v>
      </c>
      <c r="X6" s="3">
        <v>204</v>
      </c>
      <c r="AA6" s="36" t="s">
        <v>15</v>
      </c>
      <c r="AB6" s="3">
        <v>80</v>
      </c>
      <c r="AC6" s="37">
        <v>286.3</v>
      </c>
      <c r="AD6" s="3">
        <v>117</v>
      </c>
      <c r="AE6" s="37">
        <v>215.4</v>
      </c>
      <c r="AK6" s="3" t="s">
        <v>216</v>
      </c>
      <c r="AL6" s="3">
        <v>1500</v>
      </c>
      <c r="AM6" s="37"/>
      <c r="AN6" s="162"/>
      <c r="AO6" s="12"/>
      <c r="AP6" s="8"/>
      <c r="AQ6" s="12"/>
    </row>
    <row r="7" spans="1:43" x14ac:dyDescent="0.3">
      <c r="B7" s="19"/>
      <c r="V7" s="15"/>
      <c r="W7" s="12"/>
      <c r="X7" s="12"/>
      <c r="Y7" s="12"/>
      <c r="Z7" s="12"/>
      <c r="AA7" s="36"/>
      <c r="AB7" s="3"/>
      <c r="AC7" s="37"/>
      <c r="AD7" s="3"/>
      <c r="AE7" s="37"/>
      <c r="AK7" s="3"/>
      <c r="AL7" s="3" t="s">
        <v>212</v>
      </c>
      <c r="AM7" s="3" t="s">
        <v>211</v>
      </c>
      <c r="AN7" s="3"/>
      <c r="AO7" s="12"/>
      <c r="AP7" s="12"/>
      <c r="AQ7" s="12"/>
    </row>
    <row r="8" spans="1:43" x14ac:dyDescent="0.3">
      <c r="B8" s="19"/>
      <c r="G8" s="3" t="s">
        <v>16</v>
      </c>
      <c r="H8" s="3">
        <v>47</v>
      </c>
      <c r="I8" s="3">
        <v>317</v>
      </c>
      <c r="J8" s="3">
        <v>52</v>
      </c>
      <c r="K8" s="3">
        <v>217</v>
      </c>
      <c r="L8" s="152" t="s">
        <v>191</v>
      </c>
      <c r="M8" s="152">
        <v>131</v>
      </c>
      <c r="N8" s="152">
        <v>388</v>
      </c>
      <c r="O8" s="152">
        <v>119</v>
      </c>
      <c r="P8" s="152">
        <v>224</v>
      </c>
      <c r="Q8" s="152" t="s">
        <v>200</v>
      </c>
      <c r="R8" s="152">
        <v>138</v>
      </c>
      <c r="S8" s="152">
        <v>441</v>
      </c>
      <c r="T8" s="152">
        <v>143</v>
      </c>
      <c r="U8" s="152">
        <v>254</v>
      </c>
      <c r="V8" s="152" t="s">
        <v>191</v>
      </c>
      <c r="W8" s="152">
        <v>132</v>
      </c>
      <c r="X8" s="152">
        <v>314</v>
      </c>
      <c r="Y8" s="152">
        <v>202</v>
      </c>
      <c r="Z8" s="153">
        <v>245</v>
      </c>
      <c r="AA8" s="36" t="s">
        <v>16</v>
      </c>
      <c r="AB8" s="3">
        <v>135</v>
      </c>
      <c r="AC8" s="37">
        <v>370.2</v>
      </c>
      <c r="AD8" s="3">
        <v>192</v>
      </c>
      <c r="AE8" s="37">
        <v>242.8</v>
      </c>
      <c r="AK8" s="152" t="s">
        <v>207</v>
      </c>
      <c r="AL8" s="152">
        <v>772</v>
      </c>
      <c r="AM8" s="163">
        <v>463.3</v>
      </c>
    </row>
    <row r="9" spans="1:43" x14ac:dyDescent="0.3">
      <c r="B9" s="178"/>
      <c r="C9" s="157"/>
      <c r="D9" s="157"/>
      <c r="E9" s="157"/>
      <c r="F9" s="157"/>
      <c r="G9" s="152" t="s">
        <v>181</v>
      </c>
      <c r="H9" s="152">
        <v>221</v>
      </c>
      <c r="I9" s="152">
        <v>341</v>
      </c>
      <c r="J9" s="152">
        <v>259</v>
      </c>
      <c r="K9" s="152">
        <v>250</v>
      </c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3"/>
      <c r="AA9" s="36" t="s">
        <v>17</v>
      </c>
      <c r="AB9" s="3">
        <v>77</v>
      </c>
      <c r="AC9" s="37">
        <v>370.8</v>
      </c>
      <c r="AD9" s="3">
        <v>137</v>
      </c>
      <c r="AE9" s="37">
        <v>294.60000000000002</v>
      </c>
      <c r="AK9" s="152"/>
      <c r="AL9" s="152"/>
      <c r="AM9" s="163"/>
    </row>
    <row r="10" spans="1:43" x14ac:dyDescent="0.3">
      <c r="B10" s="178"/>
      <c r="C10" s="157"/>
      <c r="D10" s="157"/>
      <c r="E10" s="157"/>
      <c r="F10" s="157"/>
      <c r="G10" s="152"/>
      <c r="H10" s="152"/>
      <c r="I10" s="152"/>
      <c r="J10" s="152"/>
      <c r="K10" s="152"/>
      <c r="L10" s="152" t="s">
        <v>248</v>
      </c>
      <c r="M10" s="152">
        <v>350</v>
      </c>
      <c r="N10" s="152">
        <v>390</v>
      </c>
      <c r="O10" s="152">
        <v>394</v>
      </c>
      <c r="P10" s="152">
        <v>275</v>
      </c>
      <c r="Q10" s="152" t="s">
        <v>201</v>
      </c>
      <c r="R10" s="152">
        <v>136</v>
      </c>
      <c r="S10" s="152">
        <v>404</v>
      </c>
      <c r="T10" s="152">
        <v>169</v>
      </c>
      <c r="U10" s="152">
        <v>270</v>
      </c>
      <c r="V10" s="152" t="s">
        <v>192</v>
      </c>
      <c r="W10" s="152">
        <v>183</v>
      </c>
      <c r="X10" s="152">
        <v>319</v>
      </c>
      <c r="Y10" s="152">
        <v>247</v>
      </c>
      <c r="Z10" s="153">
        <v>257</v>
      </c>
      <c r="AA10" s="36" t="s">
        <v>18</v>
      </c>
      <c r="AB10" s="3">
        <v>85</v>
      </c>
      <c r="AC10" s="37">
        <v>348.6</v>
      </c>
      <c r="AD10" s="3">
        <v>158</v>
      </c>
      <c r="AE10" s="37">
        <v>277.8</v>
      </c>
      <c r="AK10" s="152"/>
      <c r="AL10" s="152"/>
      <c r="AM10" s="163"/>
    </row>
    <row r="11" spans="1:43" x14ac:dyDescent="0.3">
      <c r="B11" s="178"/>
      <c r="C11" s="157"/>
      <c r="D11" s="157"/>
      <c r="E11" s="157"/>
      <c r="F11" s="157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3"/>
      <c r="AA11" s="36" t="s">
        <v>19</v>
      </c>
      <c r="AB11" s="3">
        <v>84</v>
      </c>
      <c r="AC11" s="37">
        <v>364.1</v>
      </c>
      <c r="AD11" s="3">
        <v>160</v>
      </c>
      <c r="AE11" s="37">
        <v>260.89999999999998</v>
      </c>
      <c r="AK11" s="158" t="s">
        <v>208</v>
      </c>
      <c r="AL11" s="152">
        <v>692</v>
      </c>
      <c r="AM11" s="163">
        <v>187.9</v>
      </c>
    </row>
    <row r="12" spans="1:43" x14ac:dyDescent="0.3">
      <c r="B12" s="178"/>
      <c r="C12" s="157"/>
      <c r="D12" s="157"/>
      <c r="E12" s="157"/>
      <c r="F12" s="157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 t="s">
        <v>202</v>
      </c>
      <c r="R12" s="152">
        <v>179</v>
      </c>
      <c r="S12" s="152">
        <v>362</v>
      </c>
      <c r="T12" s="152">
        <v>256</v>
      </c>
      <c r="U12" s="152">
        <v>315</v>
      </c>
      <c r="V12" s="152"/>
      <c r="W12" s="152"/>
      <c r="X12" s="152"/>
      <c r="Y12" s="152"/>
      <c r="Z12" s="153"/>
      <c r="AA12" s="36" t="s">
        <v>20</v>
      </c>
      <c r="AB12" s="3">
        <v>69</v>
      </c>
      <c r="AC12" s="37">
        <v>332.2</v>
      </c>
      <c r="AD12" s="3">
        <v>167</v>
      </c>
      <c r="AE12" s="37">
        <v>252.2</v>
      </c>
      <c r="AK12" s="158"/>
      <c r="AL12" s="152"/>
      <c r="AM12" s="163"/>
    </row>
    <row r="13" spans="1:43" x14ac:dyDescent="0.3">
      <c r="B13" s="178"/>
      <c r="C13" s="157"/>
      <c r="D13" s="157"/>
      <c r="E13" s="157"/>
      <c r="F13" s="157"/>
      <c r="G13" s="152" t="s">
        <v>182</v>
      </c>
      <c r="H13" s="152">
        <v>308</v>
      </c>
      <c r="I13" s="152">
        <v>286</v>
      </c>
      <c r="J13" s="152">
        <v>317</v>
      </c>
      <c r="K13" s="152">
        <v>234</v>
      </c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 t="s">
        <v>182</v>
      </c>
      <c r="W13" s="152">
        <v>308</v>
      </c>
      <c r="X13" s="152">
        <v>322</v>
      </c>
      <c r="Y13" s="152">
        <v>358</v>
      </c>
      <c r="Z13" s="153">
        <v>274</v>
      </c>
      <c r="AA13" s="36" t="s">
        <v>21</v>
      </c>
      <c r="AB13" s="3">
        <v>67</v>
      </c>
      <c r="AC13" s="37">
        <v>313</v>
      </c>
      <c r="AD13" s="3">
        <v>168</v>
      </c>
      <c r="AE13" s="37">
        <v>231.3</v>
      </c>
      <c r="AK13" s="158"/>
      <c r="AL13" s="152"/>
      <c r="AM13" s="163"/>
    </row>
    <row r="14" spans="1:43" x14ac:dyDescent="0.3">
      <c r="B14" s="178"/>
      <c r="C14" s="157"/>
      <c r="D14" s="157"/>
      <c r="E14" s="157"/>
      <c r="F14" s="157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 t="s">
        <v>203</v>
      </c>
      <c r="R14" s="152">
        <v>192</v>
      </c>
      <c r="S14" s="152">
        <v>413</v>
      </c>
      <c r="T14" s="152">
        <v>193</v>
      </c>
      <c r="U14" s="152">
        <v>328</v>
      </c>
      <c r="V14" s="152"/>
      <c r="W14" s="152"/>
      <c r="X14" s="152"/>
      <c r="Y14" s="152"/>
      <c r="Z14" s="153"/>
      <c r="AA14" s="36" t="s">
        <v>22</v>
      </c>
      <c r="AB14" s="3">
        <v>73</v>
      </c>
      <c r="AC14" s="37">
        <v>357</v>
      </c>
      <c r="AD14" s="3">
        <v>136</v>
      </c>
      <c r="AE14" s="37">
        <v>244.8</v>
      </c>
      <c r="AK14" s="152" t="s">
        <v>209</v>
      </c>
      <c r="AL14" s="152">
        <v>749</v>
      </c>
      <c r="AM14" s="163">
        <v>336.5</v>
      </c>
    </row>
    <row r="15" spans="1:43" x14ac:dyDescent="0.3">
      <c r="B15" s="178"/>
      <c r="C15" s="157"/>
      <c r="D15" s="157"/>
      <c r="E15" s="157"/>
      <c r="F15" s="157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3"/>
      <c r="AA15" s="36" t="s">
        <v>23</v>
      </c>
      <c r="AB15" s="3">
        <v>75</v>
      </c>
      <c r="AC15" s="37">
        <v>316.8</v>
      </c>
      <c r="AD15" s="3">
        <v>160</v>
      </c>
      <c r="AE15" s="37">
        <v>256.39999999999998</v>
      </c>
      <c r="AK15" s="152"/>
      <c r="AL15" s="152"/>
      <c r="AM15" s="163"/>
    </row>
    <row r="16" spans="1:43" x14ac:dyDescent="0.3">
      <c r="B16" s="178"/>
      <c r="C16" s="157"/>
      <c r="D16" s="157"/>
      <c r="E16" s="157"/>
      <c r="F16" s="157"/>
      <c r="G16" s="152"/>
      <c r="H16" s="152"/>
      <c r="I16" s="152"/>
      <c r="J16" s="152"/>
      <c r="K16" s="152"/>
      <c r="L16" s="152" t="s">
        <v>249</v>
      </c>
      <c r="M16" s="152">
        <v>151</v>
      </c>
      <c r="N16" s="152">
        <v>398</v>
      </c>
      <c r="O16" s="152">
        <v>167</v>
      </c>
      <c r="P16" s="152">
        <v>287</v>
      </c>
      <c r="Q16" s="152" t="s">
        <v>204</v>
      </c>
      <c r="R16" s="152">
        <v>217</v>
      </c>
      <c r="S16" s="152">
        <v>382</v>
      </c>
      <c r="T16" s="152">
        <v>164</v>
      </c>
      <c r="U16" s="152">
        <v>318</v>
      </c>
      <c r="V16" s="152"/>
      <c r="W16" s="152"/>
      <c r="X16" s="152"/>
      <c r="Y16" s="152"/>
      <c r="Z16" s="153"/>
      <c r="AA16" s="36" t="s">
        <v>24</v>
      </c>
      <c r="AB16" s="3">
        <v>85</v>
      </c>
      <c r="AC16" s="37">
        <v>298.7</v>
      </c>
      <c r="AD16" s="3">
        <v>187</v>
      </c>
      <c r="AE16" s="37">
        <v>227.7</v>
      </c>
      <c r="AK16" s="152"/>
      <c r="AL16" s="152"/>
      <c r="AM16" s="163"/>
    </row>
    <row r="17" spans="1:43" x14ac:dyDescent="0.3">
      <c r="B17" s="178"/>
      <c r="C17" s="157"/>
      <c r="D17" s="157"/>
      <c r="E17" s="157"/>
      <c r="F17" s="157"/>
      <c r="G17" s="152" t="s">
        <v>183</v>
      </c>
      <c r="H17" s="152">
        <v>204</v>
      </c>
      <c r="I17" s="152">
        <v>232</v>
      </c>
      <c r="J17" s="152">
        <v>247</v>
      </c>
      <c r="K17" s="152">
        <v>200</v>
      </c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 t="s">
        <v>193</v>
      </c>
      <c r="W17" s="152">
        <v>169</v>
      </c>
      <c r="X17" s="152">
        <v>321</v>
      </c>
      <c r="Y17" s="152">
        <v>198</v>
      </c>
      <c r="Z17" s="153">
        <v>269</v>
      </c>
      <c r="AA17" s="36" t="s">
        <v>25</v>
      </c>
      <c r="AB17" s="3">
        <v>83</v>
      </c>
      <c r="AC17" s="37">
        <v>290.7</v>
      </c>
      <c r="AD17" s="3">
        <v>194</v>
      </c>
      <c r="AE17" s="37">
        <v>229.8</v>
      </c>
      <c r="AK17" s="152" t="s">
        <v>210</v>
      </c>
      <c r="AL17" s="152">
        <v>300</v>
      </c>
      <c r="AM17" s="163">
        <v>481.4</v>
      </c>
    </row>
    <row r="18" spans="1:43" x14ac:dyDescent="0.3">
      <c r="B18" s="178"/>
      <c r="C18" s="157"/>
      <c r="D18" s="157"/>
      <c r="E18" s="157"/>
      <c r="F18" s="157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3"/>
      <c r="R18" s="3"/>
      <c r="S18" s="3"/>
      <c r="T18" s="3"/>
      <c r="U18" s="3"/>
      <c r="V18" s="152"/>
      <c r="W18" s="152"/>
      <c r="X18" s="152"/>
      <c r="Y18" s="152"/>
      <c r="Z18" s="153"/>
      <c r="AA18" s="36" t="s">
        <v>26</v>
      </c>
      <c r="AB18" s="3">
        <v>74</v>
      </c>
      <c r="AC18" s="37">
        <v>329.2</v>
      </c>
      <c r="AD18" s="3">
        <v>147</v>
      </c>
      <c r="AE18" s="37">
        <v>212.3</v>
      </c>
      <c r="AK18" s="152"/>
      <c r="AL18" s="152"/>
      <c r="AM18" s="163"/>
    </row>
    <row r="19" spans="1:43" x14ac:dyDescent="0.3">
      <c r="A19" s="53" t="s">
        <v>34</v>
      </c>
      <c r="B19" s="16"/>
      <c r="C19" s="16"/>
      <c r="D19" s="16"/>
      <c r="E19" s="16"/>
      <c r="F19" s="16"/>
      <c r="G19" s="16"/>
      <c r="H19" s="16"/>
      <c r="I19" s="16">
        <v>299</v>
      </c>
      <c r="J19" s="16"/>
      <c r="K19" s="16">
        <v>231</v>
      </c>
      <c r="L19" s="16"/>
      <c r="M19" s="27">
        <v>632</v>
      </c>
      <c r="N19" s="16">
        <v>392</v>
      </c>
      <c r="O19" s="27">
        <v>680</v>
      </c>
      <c r="P19" s="16">
        <v>269</v>
      </c>
      <c r="Q19" s="16"/>
      <c r="R19" s="16">
        <v>862</v>
      </c>
      <c r="S19" s="16">
        <v>398</v>
      </c>
      <c r="T19" s="16">
        <v>925</v>
      </c>
      <c r="U19" s="16">
        <v>301</v>
      </c>
      <c r="V19" s="16"/>
      <c r="W19" s="16">
        <v>792</v>
      </c>
      <c r="X19" s="16">
        <v>320</v>
      </c>
      <c r="Y19" s="16">
        <v>1005</v>
      </c>
      <c r="Z19" s="16">
        <v>263</v>
      </c>
      <c r="AA19" s="16"/>
      <c r="AB19" s="16">
        <f>SUM(AB8:AB18)</f>
        <v>907</v>
      </c>
      <c r="AC19" s="28">
        <f>(AB8*AC8+AB9*AC9+AB10*AC10+AB11*AC11+AB12*AC12+AB13*AC13+AB14*AC14+AB15*AC15+AB16*AC16+AB17*AC17+AB18*AC18)/SUM(AB8:AB18)</f>
        <v>337.74663726571106</v>
      </c>
      <c r="AD19" s="16">
        <f>SUM(AD8:AD18)</f>
        <v>1806</v>
      </c>
      <c r="AE19" s="28">
        <f>(AD8*AE8+AD9*AE9+AD10*AE10+AD11*AE11+AD12*AE12+AD13*AE13+AD14*AE14+AD15*AE15+AD16*AE16+AD17*AE17+AD18*AE18)/SUM(AD8:AD18)</f>
        <v>247.10741971207088</v>
      </c>
      <c r="AF19" s="16"/>
      <c r="AG19" s="16"/>
      <c r="AH19" s="16"/>
      <c r="AI19" s="16"/>
      <c r="AJ19" s="51"/>
      <c r="AK19" s="16"/>
      <c r="AL19" s="16">
        <v>1044</v>
      </c>
      <c r="AM19" s="52">
        <v>415</v>
      </c>
      <c r="AN19" s="73">
        <v>1469</v>
      </c>
      <c r="AO19" s="52">
        <v>306.89999999999998</v>
      </c>
      <c r="AP19" s="16" t="s">
        <v>213</v>
      </c>
      <c r="AQ19" s="52">
        <v>351.8</v>
      </c>
    </row>
    <row r="20" spans="1:43" s="12" customFormat="1" x14ac:dyDescent="0.3">
      <c r="D20" s="8"/>
      <c r="F20" s="8"/>
      <c r="K20" s="8"/>
      <c r="N20" s="43"/>
      <c r="O20" s="43"/>
      <c r="P20" s="43"/>
      <c r="S20" s="43"/>
      <c r="U20" s="43"/>
      <c r="X20" s="43"/>
      <c r="Z20" s="43"/>
      <c r="AQ20" s="43"/>
    </row>
    <row r="21" spans="1:43" x14ac:dyDescent="0.3">
      <c r="A21" s="3" t="s">
        <v>56</v>
      </c>
      <c r="B21" s="152" t="s">
        <v>1</v>
      </c>
      <c r="C21" s="152"/>
      <c r="D21" s="152"/>
      <c r="E21" s="152"/>
      <c r="F21" s="152"/>
      <c r="G21" s="152" t="s">
        <v>2</v>
      </c>
      <c r="H21" s="152"/>
      <c r="I21" s="152"/>
      <c r="J21" s="152"/>
      <c r="K21" s="152"/>
      <c r="L21" s="152" t="s">
        <v>3</v>
      </c>
      <c r="M21" s="152"/>
      <c r="N21" s="152"/>
      <c r="O21" s="152"/>
      <c r="P21" s="152"/>
      <c r="Q21" s="152" t="s">
        <v>4</v>
      </c>
      <c r="R21" s="152"/>
      <c r="S21" s="152"/>
      <c r="T21" s="152"/>
      <c r="U21" s="152"/>
      <c r="V21" s="152" t="s">
        <v>5</v>
      </c>
      <c r="W21" s="152"/>
      <c r="X21" s="152"/>
      <c r="Y21" s="152"/>
      <c r="Z21" s="152"/>
      <c r="AA21" s="152" t="s">
        <v>6</v>
      </c>
      <c r="AB21" s="152"/>
      <c r="AC21" s="152"/>
      <c r="AD21" s="152"/>
      <c r="AE21" s="152"/>
      <c r="AF21" s="152" t="s">
        <v>7</v>
      </c>
      <c r="AG21" s="152"/>
      <c r="AH21" s="152"/>
      <c r="AI21" s="152"/>
      <c r="AJ21" s="152"/>
      <c r="AK21" s="152" t="s">
        <v>8</v>
      </c>
      <c r="AL21" s="152"/>
      <c r="AM21" s="152"/>
      <c r="AN21" s="152"/>
      <c r="AO21" s="152"/>
      <c r="AP21" s="12"/>
      <c r="AQ21" s="43"/>
    </row>
    <row r="22" spans="1:43" x14ac:dyDescent="0.3">
      <c r="A22" s="3"/>
      <c r="B22" s="3" t="s">
        <v>37</v>
      </c>
      <c r="C22" s="3" t="s">
        <v>11</v>
      </c>
      <c r="D22" s="3" t="s">
        <v>27</v>
      </c>
      <c r="E22" s="3" t="s">
        <v>11</v>
      </c>
      <c r="F22" s="3" t="s">
        <v>28</v>
      </c>
      <c r="G22" s="3" t="s">
        <v>37</v>
      </c>
      <c r="H22" s="3" t="s">
        <v>11</v>
      </c>
      <c r="I22" s="3" t="s">
        <v>27</v>
      </c>
      <c r="J22" s="3" t="s">
        <v>11</v>
      </c>
      <c r="K22" s="3" t="s">
        <v>28</v>
      </c>
      <c r="L22" s="3" t="s">
        <v>37</v>
      </c>
      <c r="M22" s="3" t="s">
        <v>11</v>
      </c>
      <c r="N22" s="3" t="s">
        <v>27</v>
      </c>
      <c r="O22" s="3" t="s">
        <v>11</v>
      </c>
      <c r="P22" s="3" t="s">
        <v>28</v>
      </c>
      <c r="Q22" s="3" t="s">
        <v>37</v>
      </c>
      <c r="R22" s="3" t="s">
        <v>11</v>
      </c>
      <c r="S22" s="3" t="s">
        <v>27</v>
      </c>
      <c r="T22" s="3" t="s">
        <v>11</v>
      </c>
      <c r="U22" s="3" t="s">
        <v>28</v>
      </c>
      <c r="V22" s="3" t="s">
        <v>37</v>
      </c>
      <c r="W22" s="3" t="s">
        <v>11</v>
      </c>
      <c r="X22" s="3" t="s">
        <v>27</v>
      </c>
      <c r="Y22" s="3" t="s">
        <v>11</v>
      </c>
      <c r="Z22" s="3" t="s">
        <v>28</v>
      </c>
      <c r="AA22" s="3" t="s">
        <v>37</v>
      </c>
      <c r="AB22" s="3" t="s">
        <v>11</v>
      </c>
      <c r="AC22" s="3" t="s">
        <v>27</v>
      </c>
      <c r="AD22" s="3" t="s">
        <v>11</v>
      </c>
      <c r="AE22" s="3" t="s">
        <v>28</v>
      </c>
      <c r="AF22" s="3" t="s">
        <v>37</v>
      </c>
      <c r="AG22" s="3" t="s">
        <v>11</v>
      </c>
      <c r="AH22" s="3" t="s">
        <v>27</v>
      </c>
      <c r="AI22" s="3" t="s">
        <v>11</v>
      </c>
      <c r="AJ22" s="3" t="s">
        <v>28</v>
      </c>
      <c r="AK22" s="3" t="s">
        <v>37</v>
      </c>
      <c r="AL22" s="3" t="s">
        <v>11</v>
      </c>
      <c r="AM22" s="3" t="s">
        <v>27</v>
      </c>
      <c r="AN22" s="3" t="s">
        <v>11</v>
      </c>
      <c r="AO22" s="3" t="s">
        <v>28</v>
      </c>
      <c r="AP22" s="12"/>
      <c r="AQ22" s="12"/>
    </row>
    <row r="23" spans="1:43" x14ac:dyDescent="0.3">
      <c r="B23" s="18"/>
      <c r="G23" s="102" t="s">
        <v>311</v>
      </c>
      <c r="H23" s="103">
        <v>239</v>
      </c>
      <c r="I23" s="103">
        <v>25.8</v>
      </c>
      <c r="J23" s="103">
        <v>228</v>
      </c>
      <c r="K23" s="103">
        <v>24.6</v>
      </c>
      <c r="AA23" s="81" t="s">
        <v>12</v>
      </c>
      <c r="AB23" s="82">
        <v>277</v>
      </c>
      <c r="AC23" s="83">
        <f>AC3/Energy!AC3</f>
        <v>28.110367892976587</v>
      </c>
      <c r="AD23" s="82">
        <v>302</v>
      </c>
      <c r="AE23" s="83">
        <f>AE3/Energy!AE3</f>
        <v>29.974353494336398</v>
      </c>
    </row>
    <row r="24" spans="1:43" x14ac:dyDescent="0.3">
      <c r="B24" s="19"/>
      <c r="G24" s="104" t="s">
        <v>312</v>
      </c>
      <c r="H24" s="105">
        <v>184</v>
      </c>
      <c r="I24" s="105">
        <v>24.4</v>
      </c>
      <c r="J24" s="105">
        <v>164</v>
      </c>
      <c r="K24" s="105">
        <v>24</v>
      </c>
      <c r="AA24" s="36" t="s">
        <v>13</v>
      </c>
      <c r="AB24" s="3">
        <v>168</v>
      </c>
      <c r="AC24" s="37">
        <f>AC4/Energy!AC4</f>
        <v>34.543241226749743</v>
      </c>
      <c r="AD24" s="3">
        <v>179</v>
      </c>
      <c r="AE24" s="37">
        <f>AE4/Energy!AE4</f>
        <v>31.159915599274864</v>
      </c>
    </row>
    <row r="25" spans="1:43" x14ac:dyDescent="0.3">
      <c r="B25" s="19"/>
      <c r="AA25" s="36" t="s">
        <v>14</v>
      </c>
      <c r="AB25" s="3">
        <v>93</v>
      </c>
      <c r="AC25" s="37">
        <f>AC5/Energy!AC5</f>
        <v>31.018740989908697</v>
      </c>
      <c r="AD25" s="3">
        <v>89</v>
      </c>
      <c r="AE25" s="37">
        <f>AE5/Energy!AE5</f>
        <v>29.977434732579166</v>
      </c>
    </row>
    <row r="26" spans="1:43" x14ac:dyDescent="0.3">
      <c r="B26" s="19"/>
      <c r="AA26" s="36" t="s">
        <v>15</v>
      </c>
      <c r="AB26" s="3">
        <v>80</v>
      </c>
      <c r="AC26" s="37">
        <f>AC6/Energy!AC6</f>
        <v>30.558550096596186</v>
      </c>
      <c r="AD26" s="3">
        <v>117</v>
      </c>
      <c r="AE26" s="37">
        <f>AE6/Energy!AE6</f>
        <v>32.8543973643269</v>
      </c>
    </row>
    <row r="27" spans="1:43" x14ac:dyDescent="0.3">
      <c r="B27" s="19"/>
      <c r="AA27" s="36"/>
      <c r="AB27" s="3"/>
      <c r="AC27" s="37"/>
      <c r="AD27" s="3"/>
      <c r="AE27" s="37"/>
      <c r="AK27" s="3"/>
      <c r="AL27" s="3" t="s">
        <v>212</v>
      </c>
      <c r="AM27" s="3" t="s">
        <v>211</v>
      </c>
    </row>
    <row r="28" spans="1:43" x14ac:dyDescent="0.3">
      <c r="B28" s="19"/>
      <c r="G28" s="3" t="s">
        <v>16</v>
      </c>
      <c r="H28" s="3">
        <v>47</v>
      </c>
      <c r="I28" s="3">
        <v>29</v>
      </c>
      <c r="J28" s="3">
        <v>52</v>
      </c>
      <c r="K28" s="3">
        <v>31</v>
      </c>
      <c r="L28" s="152" t="s">
        <v>191</v>
      </c>
      <c r="M28" s="152">
        <v>131</v>
      </c>
      <c r="N28" s="152">
        <f>N8/Energy!N8</f>
        <v>35.100416138954223</v>
      </c>
      <c r="O28" s="152">
        <v>119</v>
      </c>
      <c r="P28" s="162">
        <f>P8/Energy!P8</f>
        <v>28.16193110384712</v>
      </c>
      <c r="Q28" s="152" t="s">
        <v>200</v>
      </c>
      <c r="R28" s="152">
        <v>138</v>
      </c>
      <c r="S28" s="152">
        <f>S8/Energy!S8</f>
        <v>34.453125</v>
      </c>
      <c r="T28" s="152">
        <v>143</v>
      </c>
      <c r="U28" s="162">
        <f>U8/Energy!U8</f>
        <v>31.358024691358025</v>
      </c>
      <c r="V28" s="152" t="s">
        <v>191</v>
      </c>
      <c r="W28" s="152">
        <v>132</v>
      </c>
      <c r="X28" s="152">
        <v>33.9</v>
      </c>
      <c r="Y28" s="152">
        <v>202</v>
      </c>
      <c r="Z28" s="152">
        <v>32.4</v>
      </c>
      <c r="AA28" s="36" t="s">
        <v>16</v>
      </c>
      <c r="AB28" s="3">
        <v>135</v>
      </c>
      <c r="AC28" s="37">
        <f>AC8/Energy!AC8</f>
        <v>38.095434104777873</v>
      </c>
      <c r="AD28" s="3">
        <v>192</v>
      </c>
      <c r="AE28" s="37">
        <f>AE8/Energy!AE8</f>
        <v>35.819134026702073</v>
      </c>
      <c r="AK28" s="152" t="s">
        <v>207</v>
      </c>
      <c r="AL28" s="152">
        <v>772</v>
      </c>
      <c r="AM28" s="162">
        <f>AM8/Energy!AM8</f>
        <v>57.141095214602856</v>
      </c>
    </row>
    <row r="29" spans="1:43" x14ac:dyDescent="0.3">
      <c r="B29" s="178"/>
      <c r="C29" s="157"/>
      <c r="D29" s="157"/>
      <c r="E29" s="157"/>
      <c r="F29" s="157"/>
      <c r="G29" s="152" t="s">
        <v>181</v>
      </c>
      <c r="H29" s="152">
        <v>221</v>
      </c>
      <c r="I29" s="152">
        <v>35</v>
      </c>
      <c r="J29" s="152">
        <v>259</v>
      </c>
      <c r="K29" s="152">
        <v>33</v>
      </c>
      <c r="L29" s="152"/>
      <c r="M29" s="152"/>
      <c r="N29" s="152"/>
      <c r="O29" s="152"/>
      <c r="P29" s="162"/>
      <c r="Q29" s="152"/>
      <c r="R29" s="152"/>
      <c r="S29" s="152"/>
      <c r="T29" s="152"/>
      <c r="U29" s="162"/>
      <c r="V29" s="152"/>
      <c r="W29" s="152"/>
      <c r="X29" s="152"/>
      <c r="Y29" s="152"/>
      <c r="Z29" s="152"/>
      <c r="AA29" s="36" t="s">
        <v>17</v>
      </c>
      <c r="AB29" s="3">
        <v>77</v>
      </c>
      <c r="AC29" s="37">
        <f>AC9/Energy!AC9</f>
        <v>39.033222451471637</v>
      </c>
      <c r="AD29" s="3">
        <v>137</v>
      </c>
      <c r="AE29" s="37">
        <f>AE9/Energy!AE9</f>
        <v>38.852108775354104</v>
      </c>
      <c r="AK29" s="152"/>
      <c r="AL29" s="152"/>
      <c r="AM29" s="162"/>
    </row>
    <row r="30" spans="1:43" x14ac:dyDescent="0.3">
      <c r="B30" s="178"/>
      <c r="C30" s="157"/>
      <c r="D30" s="157"/>
      <c r="E30" s="157"/>
      <c r="F30" s="157"/>
      <c r="G30" s="152"/>
      <c r="H30" s="152"/>
      <c r="I30" s="152"/>
      <c r="J30" s="152"/>
      <c r="K30" s="152"/>
      <c r="L30" s="152" t="s">
        <v>248</v>
      </c>
      <c r="M30" s="152">
        <v>350</v>
      </c>
      <c r="N30" s="152">
        <f>N10/Energy!N10</f>
        <v>38.732744065944978</v>
      </c>
      <c r="O30" s="152">
        <v>394</v>
      </c>
      <c r="P30" s="162">
        <f>P10/Energy!P10</f>
        <v>36.539994685091685</v>
      </c>
      <c r="Q30" s="152" t="s">
        <v>201</v>
      </c>
      <c r="R30" s="152">
        <v>136</v>
      </c>
      <c r="S30" s="152">
        <f>S10/Energy!S10</f>
        <v>35.130434782608695</v>
      </c>
      <c r="T30" s="152">
        <v>169</v>
      </c>
      <c r="U30" s="162">
        <f>U10/Energy!U10</f>
        <v>32.142857142857139</v>
      </c>
      <c r="V30" s="152" t="s">
        <v>192</v>
      </c>
      <c r="W30" s="152">
        <v>183</v>
      </c>
      <c r="X30" s="152">
        <v>32.799999999999997</v>
      </c>
      <c r="Y30" s="152">
        <v>247</v>
      </c>
      <c r="Z30" s="152">
        <v>34.5</v>
      </c>
      <c r="AA30" s="36" t="s">
        <v>18</v>
      </c>
      <c r="AB30" s="3">
        <v>85</v>
      </c>
      <c r="AC30" s="37">
        <f>AC10/Energy!AC10</f>
        <v>40.520277574362737</v>
      </c>
      <c r="AD30" s="3">
        <v>158</v>
      </c>
      <c r="AE30" s="37">
        <f>AE10/Energy!AE10</f>
        <v>37.874243333151554</v>
      </c>
      <c r="AK30" s="152"/>
      <c r="AL30" s="152"/>
      <c r="AM30" s="162"/>
    </row>
    <row r="31" spans="1:43" x14ac:dyDescent="0.3">
      <c r="B31" s="178"/>
      <c r="C31" s="157"/>
      <c r="D31" s="157"/>
      <c r="E31" s="157"/>
      <c r="F31" s="157"/>
      <c r="G31" s="152"/>
      <c r="H31" s="152"/>
      <c r="I31" s="152"/>
      <c r="J31" s="152"/>
      <c r="K31" s="152"/>
      <c r="L31" s="152"/>
      <c r="M31" s="152"/>
      <c r="N31" s="152"/>
      <c r="O31" s="152"/>
      <c r="P31" s="162"/>
      <c r="Q31" s="152"/>
      <c r="R31" s="152"/>
      <c r="S31" s="152"/>
      <c r="T31" s="152"/>
      <c r="U31" s="162"/>
      <c r="V31" s="152"/>
      <c r="W31" s="152"/>
      <c r="X31" s="152"/>
      <c r="Y31" s="152"/>
      <c r="Z31" s="152"/>
      <c r="AA31" s="36" t="s">
        <v>19</v>
      </c>
      <c r="AB31" s="3">
        <v>84</v>
      </c>
      <c r="AC31" s="37">
        <f>AC11/Energy!AC11</f>
        <v>38.274745605920451</v>
      </c>
      <c r="AD31" s="3">
        <v>160</v>
      </c>
      <c r="AE31" s="37">
        <f>AE11/Energy!AE11</f>
        <v>36.161277356581522</v>
      </c>
      <c r="AK31" s="158" t="s">
        <v>208</v>
      </c>
      <c r="AL31" s="152">
        <v>692</v>
      </c>
      <c r="AM31" s="162">
        <f>AM11/Energy!AM11</f>
        <v>24.19520988926088</v>
      </c>
    </row>
    <row r="32" spans="1:43" x14ac:dyDescent="0.3">
      <c r="B32" s="178"/>
      <c r="C32" s="157"/>
      <c r="D32" s="157"/>
      <c r="E32" s="157"/>
      <c r="F32" s="157"/>
      <c r="G32" s="152"/>
      <c r="H32" s="152"/>
      <c r="I32" s="152"/>
      <c r="J32" s="152"/>
      <c r="K32" s="152"/>
      <c r="L32" s="152"/>
      <c r="M32" s="152"/>
      <c r="N32" s="152"/>
      <c r="O32" s="152"/>
      <c r="P32" s="162"/>
      <c r="Q32" s="152" t="s">
        <v>202</v>
      </c>
      <c r="R32" s="152">
        <v>179</v>
      </c>
      <c r="S32" s="152">
        <f>S12/Energy!S12</f>
        <v>34.150943396226417</v>
      </c>
      <c r="T32" s="152">
        <v>256</v>
      </c>
      <c r="U32" s="162">
        <f>U12/Energy!U12</f>
        <v>38.888888888888893</v>
      </c>
      <c r="V32" s="152"/>
      <c r="W32" s="152"/>
      <c r="X32" s="152"/>
      <c r="Y32" s="152"/>
      <c r="Z32" s="152"/>
      <c r="AA32" s="36" t="s">
        <v>20</v>
      </c>
      <c r="AB32" s="3">
        <v>69</v>
      </c>
      <c r="AC32" s="37">
        <f>AC12/Energy!AC12</f>
        <v>38.12168644281747</v>
      </c>
      <c r="AD32" s="3">
        <v>167</v>
      </c>
      <c r="AE32" s="37">
        <f>AE12/Energy!AE12</f>
        <v>39.549617362940658</v>
      </c>
      <c r="AK32" s="158"/>
      <c r="AL32" s="152"/>
      <c r="AM32" s="162"/>
    </row>
    <row r="33" spans="1:43" x14ac:dyDescent="0.3">
      <c r="B33" s="178"/>
      <c r="C33" s="157"/>
      <c r="D33" s="157"/>
      <c r="E33" s="157"/>
      <c r="F33" s="157"/>
      <c r="G33" s="152" t="s">
        <v>182</v>
      </c>
      <c r="H33" s="152">
        <v>308</v>
      </c>
      <c r="I33" s="152">
        <v>33</v>
      </c>
      <c r="J33" s="152">
        <v>317</v>
      </c>
      <c r="K33" s="152">
        <v>33</v>
      </c>
      <c r="L33" s="152"/>
      <c r="M33" s="152"/>
      <c r="N33" s="152"/>
      <c r="O33" s="152"/>
      <c r="P33" s="162"/>
      <c r="Q33" s="152"/>
      <c r="R33" s="152"/>
      <c r="S33" s="152"/>
      <c r="T33" s="152"/>
      <c r="U33" s="162"/>
      <c r="V33" s="152" t="s">
        <v>182</v>
      </c>
      <c r="W33" s="152">
        <v>308</v>
      </c>
      <c r="X33" s="152">
        <v>34.700000000000003</v>
      </c>
      <c r="Y33" s="152">
        <v>358</v>
      </c>
      <c r="Z33" s="152">
        <v>38</v>
      </c>
      <c r="AA33" s="36" t="s">
        <v>21</v>
      </c>
      <c r="AB33" s="3">
        <v>67</v>
      </c>
      <c r="AC33" s="37">
        <f>AC13/Energy!AC13</f>
        <v>36.215115471837834</v>
      </c>
      <c r="AD33" s="3">
        <v>168</v>
      </c>
      <c r="AE33" s="37">
        <f>AE13/Energy!AE13</f>
        <v>37.259576661619256</v>
      </c>
      <c r="AK33" s="158"/>
      <c r="AL33" s="152"/>
      <c r="AM33" s="162"/>
    </row>
    <row r="34" spans="1:43" x14ac:dyDescent="0.3">
      <c r="B34" s="178"/>
      <c r="C34" s="157"/>
      <c r="D34" s="157"/>
      <c r="E34" s="157"/>
      <c r="F34" s="157"/>
      <c r="G34" s="152"/>
      <c r="H34" s="152"/>
      <c r="I34" s="152"/>
      <c r="J34" s="152"/>
      <c r="K34" s="152"/>
      <c r="L34" s="152"/>
      <c r="M34" s="152"/>
      <c r="N34" s="152"/>
      <c r="O34" s="152"/>
      <c r="P34" s="162"/>
      <c r="Q34" s="152" t="s">
        <v>203</v>
      </c>
      <c r="R34" s="152">
        <v>192</v>
      </c>
      <c r="S34" s="152">
        <f>S14/Energy!S14</f>
        <v>39.71153846153846</v>
      </c>
      <c r="T34" s="152">
        <v>193</v>
      </c>
      <c r="U34" s="162">
        <f>U14/Energy!U14</f>
        <v>41.518987341772153</v>
      </c>
      <c r="V34" s="152"/>
      <c r="W34" s="152"/>
      <c r="X34" s="152"/>
      <c r="Y34" s="152"/>
      <c r="Z34" s="152"/>
      <c r="AA34" s="36" t="s">
        <v>22</v>
      </c>
      <c r="AB34" s="3">
        <v>73</v>
      </c>
      <c r="AC34" s="37">
        <f>AC14/Energy!AC14</f>
        <v>40.253018976423235</v>
      </c>
      <c r="AD34" s="3">
        <v>136</v>
      </c>
      <c r="AE34" s="37">
        <f>AE14/Energy!AE14</f>
        <v>38.988962683358025</v>
      </c>
      <c r="AK34" s="152" t="s">
        <v>209</v>
      </c>
      <c r="AL34" s="152">
        <v>749</v>
      </c>
      <c r="AM34" s="162">
        <f>AM14/Energy!AM14</f>
        <v>45.577678450494382</v>
      </c>
    </row>
    <row r="35" spans="1:43" x14ac:dyDescent="0.3">
      <c r="B35" s="178"/>
      <c r="C35" s="157"/>
      <c r="D35" s="157"/>
      <c r="E35" s="157"/>
      <c r="F35" s="157"/>
      <c r="G35" s="152"/>
      <c r="H35" s="152"/>
      <c r="I35" s="152"/>
      <c r="J35" s="152"/>
      <c r="K35" s="152"/>
      <c r="L35" s="152"/>
      <c r="M35" s="152"/>
      <c r="N35" s="152"/>
      <c r="O35" s="152"/>
      <c r="P35" s="162"/>
      <c r="Q35" s="152"/>
      <c r="R35" s="152"/>
      <c r="S35" s="152"/>
      <c r="T35" s="152"/>
      <c r="U35" s="162"/>
      <c r="V35" s="152"/>
      <c r="W35" s="152"/>
      <c r="X35" s="152"/>
      <c r="Y35" s="152"/>
      <c r="Z35" s="152"/>
      <c r="AA35" s="36" t="s">
        <v>23</v>
      </c>
      <c r="AB35" s="3">
        <v>75</v>
      </c>
      <c r="AC35" s="37">
        <f>AC15/Energy!AC15</f>
        <v>38.595550790672739</v>
      </c>
      <c r="AD35" s="3">
        <v>160</v>
      </c>
      <c r="AE35" s="37">
        <f>AE15/Energy!AE15</f>
        <v>40.006865452729791</v>
      </c>
      <c r="AK35" s="152"/>
      <c r="AL35" s="152"/>
      <c r="AM35" s="162"/>
    </row>
    <row r="36" spans="1:43" x14ac:dyDescent="0.3">
      <c r="B36" s="178"/>
      <c r="C36" s="157"/>
      <c r="D36" s="157"/>
      <c r="E36" s="157"/>
      <c r="F36" s="157"/>
      <c r="G36" s="152"/>
      <c r="H36" s="152"/>
      <c r="I36" s="152"/>
      <c r="J36" s="152"/>
      <c r="K36" s="152"/>
      <c r="L36" s="152" t="s">
        <v>249</v>
      </c>
      <c r="M36" s="152">
        <v>151</v>
      </c>
      <c r="N36" s="152">
        <f>N16/Energy!N16</f>
        <v>45.678870653047177</v>
      </c>
      <c r="O36" s="152">
        <v>167</v>
      </c>
      <c r="P36" s="162">
        <f>P16/Energy!P16</f>
        <v>42.556346381969156</v>
      </c>
      <c r="Q36" s="152" t="s">
        <v>204</v>
      </c>
      <c r="R36" s="152">
        <v>217</v>
      </c>
      <c r="S36" s="152">
        <f>S16/Energy!S16</f>
        <v>38.585858585858581</v>
      </c>
      <c r="T36" s="152">
        <v>164</v>
      </c>
      <c r="U36" s="162">
        <f>U16/Energy!U16</f>
        <v>42.972972972972968</v>
      </c>
      <c r="V36" s="152"/>
      <c r="W36" s="152"/>
      <c r="X36" s="152"/>
      <c r="Y36" s="152"/>
      <c r="Z36" s="152"/>
      <c r="AA36" s="36" t="s">
        <v>24</v>
      </c>
      <c r="AB36" s="3">
        <v>85</v>
      </c>
      <c r="AC36" s="37">
        <f>AC16/Energy!AC16</f>
        <v>36.85697716027294</v>
      </c>
      <c r="AD36" s="3">
        <v>187</v>
      </c>
      <c r="AE36" s="37">
        <f>AE16/Energy!AE16</f>
        <v>37.024390243902438</v>
      </c>
      <c r="AK36" s="152"/>
      <c r="AL36" s="152"/>
      <c r="AM36" s="162"/>
    </row>
    <row r="37" spans="1:43" x14ac:dyDescent="0.3">
      <c r="B37" s="178"/>
      <c r="C37" s="157"/>
      <c r="D37" s="157"/>
      <c r="E37" s="157"/>
      <c r="F37" s="157"/>
      <c r="G37" s="152" t="s">
        <v>183</v>
      </c>
      <c r="H37" s="152">
        <v>204</v>
      </c>
      <c r="I37" s="152">
        <v>30</v>
      </c>
      <c r="J37" s="152">
        <v>247</v>
      </c>
      <c r="K37" s="152">
        <v>31</v>
      </c>
      <c r="L37" s="152"/>
      <c r="M37" s="152"/>
      <c r="N37" s="152"/>
      <c r="O37" s="152"/>
      <c r="P37" s="162"/>
      <c r="Q37" s="152"/>
      <c r="R37" s="152"/>
      <c r="S37" s="152"/>
      <c r="T37" s="152"/>
      <c r="U37" s="162"/>
      <c r="V37" s="152" t="s">
        <v>193</v>
      </c>
      <c r="W37" s="152">
        <v>169</v>
      </c>
      <c r="X37" s="152">
        <v>37.299999999999997</v>
      </c>
      <c r="Y37" s="152">
        <v>198</v>
      </c>
      <c r="Z37" s="152">
        <v>38</v>
      </c>
      <c r="AA37" s="36" t="s">
        <v>25</v>
      </c>
      <c r="AB37" s="3">
        <v>83</v>
      </c>
      <c r="AC37" s="37">
        <f>AC17/Energy!AC17</f>
        <v>37.306537306537301</v>
      </c>
      <c r="AD37" s="3">
        <v>194</v>
      </c>
      <c r="AE37" s="37">
        <f>AE17/Energy!AE17</f>
        <v>36.546963961958078</v>
      </c>
      <c r="AK37" s="152" t="s">
        <v>210</v>
      </c>
      <c r="AL37" s="152">
        <v>300</v>
      </c>
      <c r="AM37" s="162">
        <f>AM17/Energy!AM17</f>
        <v>71.872200656912497</v>
      </c>
    </row>
    <row r="38" spans="1:43" x14ac:dyDescent="0.3">
      <c r="B38" s="178"/>
      <c r="C38" s="157"/>
      <c r="D38" s="157"/>
      <c r="E38" s="157"/>
      <c r="F38" s="157"/>
      <c r="G38" s="152"/>
      <c r="H38" s="152"/>
      <c r="I38" s="152"/>
      <c r="J38" s="152"/>
      <c r="K38" s="152"/>
      <c r="L38" s="152"/>
      <c r="M38" s="152"/>
      <c r="N38" s="152"/>
      <c r="O38" s="152"/>
      <c r="P38" s="162"/>
      <c r="Q38" s="3"/>
      <c r="R38" s="3"/>
      <c r="S38" s="3"/>
      <c r="T38" s="3"/>
      <c r="U38" s="3"/>
      <c r="V38" s="152"/>
      <c r="W38" s="152"/>
      <c r="X38" s="152"/>
      <c r="Y38" s="152"/>
      <c r="Z38" s="152"/>
      <c r="AA38" s="36" t="s">
        <v>26</v>
      </c>
      <c r="AB38" s="3">
        <v>74</v>
      </c>
      <c r="AC38" s="37">
        <f>AC18/Energy!AC18</f>
        <v>43.497793398694533</v>
      </c>
      <c r="AD38" s="3">
        <v>147</v>
      </c>
      <c r="AE38" s="37">
        <f>AE18/Energy!AE18</f>
        <v>38.286054354294784</v>
      </c>
      <c r="AK38" s="152"/>
      <c r="AL38" s="152"/>
      <c r="AM38" s="162"/>
    </row>
    <row r="39" spans="1:43" x14ac:dyDescent="0.3">
      <c r="A39" s="53" t="s">
        <v>34</v>
      </c>
      <c r="B39" s="16"/>
      <c r="C39" s="16">
        <v>1464</v>
      </c>
      <c r="D39" s="16"/>
      <c r="E39" s="16">
        <v>1552</v>
      </c>
      <c r="F39" s="51"/>
      <c r="G39" s="16"/>
      <c r="H39" s="16"/>
      <c r="I39" s="16">
        <v>33</v>
      </c>
      <c r="J39" s="16"/>
      <c r="K39" s="16">
        <v>32</v>
      </c>
      <c r="L39" s="16"/>
      <c r="M39" s="27">
        <v>632</v>
      </c>
      <c r="N39" s="16">
        <f>N19/Energy!N19</f>
        <v>39.400944818574729</v>
      </c>
      <c r="O39" s="27">
        <v>680</v>
      </c>
      <c r="P39" s="28">
        <f>P19/Energy!P19</f>
        <v>36.307193953300043</v>
      </c>
      <c r="Q39" s="16"/>
      <c r="R39" s="16">
        <v>862</v>
      </c>
      <c r="S39" s="16">
        <f>S19/Energy!S19</f>
        <v>36.513761467889907</v>
      </c>
      <c r="T39" s="16">
        <v>925</v>
      </c>
      <c r="U39" s="28">
        <f>U19/Energy!U19</f>
        <v>37.625</v>
      </c>
      <c r="V39" s="16"/>
      <c r="W39" s="16">
        <v>792</v>
      </c>
      <c r="X39" s="16">
        <v>34.700000000000003</v>
      </c>
      <c r="Y39" s="16">
        <v>1005</v>
      </c>
      <c r="Z39" s="16">
        <v>36</v>
      </c>
      <c r="AA39" s="16"/>
      <c r="AB39" s="16">
        <f>SUM(AB28:AB38)</f>
        <v>907</v>
      </c>
      <c r="AC39" s="28">
        <f>(AB28*AC28+AB29*AC29+AB30*AC30+AB31*AC31+AB32*AC32+AB33*AC33+AB34*AC34+AB35*AC35+AB36*AC36+AB37*AC37+AB38*AC38)/SUM(AB28:AB38)</f>
        <v>38.749517221546377</v>
      </c>
      <c r="AD39" s="16">
        <f>SUM(AD28:AD38)</f>
        <v>1806</v>
      </c>
      <c r="AE39" s="28">
        <f>(AD28*AE28+AD29*AE29+AD30*AE30+AD31*AE31+AD32*AE32+AD33*AE33+AD34*AE34+AD35*AE35+AD36*AE36+AD37*AE37+AD38*AE38)/SUM(AD28:AD38)</f>
        <v>37.751750725076874</v>
      </c>
      <c r="AF39" s="16"/>
      <c r="AG39" s="16"/>
      <c r="AH39" s="16"/>
      <c r="AI39" s="16"/>
      <c r="AJ39" s="16"/>
      <c r="AK39" s="16"/>
      <c r="AL39" s="16">
        <v>1044</v>
      </c>
      <c r="AM39" s="28">
        <f>AM19/Energy!AM19</f>
        <v>45.285901353120913</v>
      </c>
      <c r="AN39" s="16">
        <v>1469</v>
      </c>
      <c r="AO39" s="28">
        <f>AO19/Energy!AO19</f>
        <v>46.940960538390939</v>
      </c>
      <c r="AP39" s="12"/>
      <c r="AQ39" s="8"/>
    </row>
    <row r="40" spans="1:43" s="12" customFormat="1" x14ac:dyDescent="0.3">
      <c r="D40" s="8"/>
      <c r="F40" s="8"/>
      <c r="K40" s="8"/>
      <c r="N40" s="43"/>
      <c r="O40" s="43"/>
      <c r="P40" s="43"/>
      <c r="S40" s="8"/>
      <c r="T40" s="8"/>
      <c r="U40" s="8"/>
      <c r="X40" s="8"/>
      <c r="Z40" s="8"/>
      <c r="AQ40" s="8"/>
    </row>
    <row r="41" spans="1:43" x14ac:dyDescent="0.3">
      <c r="AP41" s="12"/>
      <c r="AQ41" s="8"/>
    </row>
    <row r="42" spans="1:43" x14ac:dyDescent="0.3">
      <c r="A42" s="3" t="s">
        <v>57</v>
      </c>
      <c r="B42" s="152" t="s">
        <v>1</v>
      </c>
      <c r="C42" s="152"/>
      <c r="D42" s="152"/>
      <c r="E42" s="152"/>
      <c r="F42" s="152"/>
      <c r="G42" s="152" t="s">
        <v>2</v>
      </c>
      <c r="H42" s="152"/>
      <c r="I42" s="152"/>
      <c r="J42" s="152"/>
      <c r="K42" s="152"/>
      <c r="L42" s="152" t="s">
        <v>3</v>
      </c>
      <c r="M42" s="152"/>
      <c r="N42" s="152"/>
      <c r="O42" s="152"/>
      <c r="P42" s="152"/>
      <c r="Q42" s="152" t="s">
        <v>4</v>
      </c>
      <c r="R42" s="152"/>
      <c r="S42" s="152"/>
      <c r="T42" s="152"/>
      <c r="U42" s="152"/>
      <c r="V42" s="152" t="s">
        <v>5</v>
      </c>
      <c r="W42" s="152"/>
      <c r="X42" s="152"/>
      <c r="Y42" s="152"/>
      <c r="Z42" s="152"/>
      <c r="AA42" s="152" t="s">
        <v>6</v>
      </c>
      <c r="AB42" s="152"/>
      <c r="AC42" s="152"/>
      <c r="AD42" s="152"/>
      <c r="AE42" s="152"/>
      <c r="AF42" s="152" t="s">
        <v>7</v>
      </c>
      <c r="AG42" s="152"/>
      <c r="AH42" s="152"/>
      <c r="AI42" s="152"/>
      <c r="AJ42" s="152"/>
      <c r="AK42" s="152" t="s">
        <v>8</v>
      </c>
      <c r="AL42" s="152"/>
      <c r="AM42" s="152"/>
      <c r="AN42" s="152"/>
      <c r="AO42" s="152"/>
      <c r="AP42" s="12"/>
      <c r="AQ42" s="12"/>
    </row>
    <row r="43" spans="1:43" x14ac:dyDescent="0.3">
      <c r="A43" s="3"/>
      <c r="B43" s="3" t="s">
        <v>37</v>
      </c>
      <c r="C43" s="3" t="s">
        <v>11</v>
      </c>
      <c r="D43" s="3" t="s">
        <v>27</v>
      </c>
      <c r="E43" s="3" t="s">
        <v>11</v>
      </c>
      <c r="F43" s="3" t="s">
        <v>28</v>
      </c>
      <c r="G43" s="3" t="s">
        <v>37</v>
      </c>
      <c r="H43" s="3" t="s">
        <v>11</v>
      </c>
      <c r="I43" s="3" t="s">
        <v>27</v>
      </c>
      <c r="J43" s="3" t="s">
        <v>11</v>
      </c>
      <c r="K43" s="3" t="s">
        <v>28</v>
      </c>
      <c r="L43" s="3" t="s">
        <v>37</v>
      </c>
      <c r="M43" s="3" t="s">
        <v>11</v>
      </c>
      <c r="N43" s="3" t="s">
        <v>27</v>
      </c>
      <c r="O43" s="3" t="s">
        <v>11</v>
      </c>
      <c r="P43" s="3" t="s">
        <v>28</v>
      </c>
      <c r="Q43" s="3" t="s">
        <v>37</v>
      </c>
      <c r="R43" s="3" t="s">
        <v>11</v>
      </c>
      <c r="S43" s="3" t="s">
        <v>27</v>
      </c>
      <c r="T43" s="3" t="s">
        <v>11</v>
      </c>
      <c r="U43" s="3" t="s">
        <v>28</v>
      </c>
      <c r="V43" s="3" t="s">
        <v>37</v>
      </c>
      <c r="W43" s="3" t="s">
        <v>11</v>
      </c>
      <c r="X43" s="3" t="s">
        <v>27</v>
      </c>
      <c r="Y43" s="3" t="s">
        <v>11</v>
      </c>
      <c r="Z43" s="3" t="s">
        <v>28</v>
      </c>
      <c r="AA43" s="3" t="s">
        <v>37</v>
      </c>
      <c r="AB43" s="3" t="s">
        <v>11</v>
      </c>
      <c r="AC43" s="3" t="s">
        <v>27</v>
      </c>
      <c r="AD43" s="3" t="s">
        <v>11</v>
      </c>
      <c r="AE43" s="3" t="s">
        <v>28</v>
      </c>
      <c r="AF43" s="3" t="s">
        <v>37</v>
      </c>
      <c r="AG43" s="3" t="s">
        <v>11</v>
      </c>
      <c r="AH43" s="3" t="s">
        <v>27</v>
      </c>
      <c r="AI43" s="3" t="s">
        <v>11</v>
      </c>
      <c r="AJ43" s="3" t="s">
        <v>28</v>
      </c>
      <c r="AK43" s="3" t="s">
        <v>37</v>
      </c>
      <c r="AL43" s="3" t="s">
        <v>11</v>
      </c>
      <c r="AM43" s="3" t="s">
        <v>27</v>
      </c>
      <c r="AN43" s="3" t="s">
        <v>11</v>
      </c>
      <c r="AO43" s="3" t="s">
        <v>28</v>
      </c>
    </row>
    <row r="44" spans="1:43" x14ac:dyDescent="0.3">
      <c r="AA44" s="36" t="s">
        <v>12</v>
      </c>
      <c r="AB44" s="3">
        <v>277</v>
      </c>
      <c r="AC44" s="37">
        <f>AC3/Energy!AC23*1000</f>
        <v>117.30635031402652</v>
      </c>
      <c r="AD44" s="3">
        <v>302</v>
      </c>
      <c r="AE44" s="37">
        <f>AE3/Energy!AE23*1000</f>
        <v>125.07431629013082</v>
      </c>
    </row>
    <row r="45" spans="1:43" x14ac:dyDescent="0.3">
      <c r="AA45" s="36" t="s">
        <v>13</v>
      </c>
      <c r="AB45" s="3">
        <v>168</v>
      </c>
      <c r="AC45" s="37">
        <f>AC4/Energy!AC24*1000</f>
        <v>144.18401354969129</v>
      </c>
      <c r="AD45" s="3">
        <v>179</v>
      </c>
      <c r="AE45" s="37">
        <f>AE4/Energy!AE24*1000</f>
        <v>130.04651162790697</v>
      </c>
    </row>
    <row r="46" spans="1:43" x14ac:dyDescent="0.3">
      <c r="AA46" s="36" t="s">
        <v>14</v>
      </c>
      <c r="AB46" s="3">
        <v>93</v>
      </c>
      <c r="AC46" s="37">
        <f>AC5/Energy!AC25*1000</f>
        <v>129.54693693241683</v>
      </c>
      <c r="AD46" s="3">
        <v>89</v>
      </c>
      <c r="AE46" s="37">
        <f>AE5/Energy!AE25*1000</f>
        <v>125.24193044889803</v>
      </c>
    </row>
    <row r="47" spans="1:43" x14ac:dyDescent="0.3">
      <c r="AA47" s="36" t="s">
        <v>15</v>
      </c>
      <c r="AB47" s="3">
        <v>80</v>
      </c>
      <c r="AC47" s="37">
        <f>AC6/Energy!AC26*1000</f>
        <v>127.70417949061064</v>
      </c>
      <c r="AD47" s="3">
        <v>117</v>
      </c>
      <c r="AE47" s="37">
        <f>AE6/Energy!AE26*1000</f>
        <v>137.33741392501915</v>
      </c>
    </row>
    <row r="48" spans="1:43" x14ac:dyDescent="0.3">
      <c r="AA48" s="36"/>
      <c r="AB48" s="3"/>
      <c r="AC48" s="37"/>
      <c r="AD48" s="3"/>
      <c r="AE48" s="37"/>
      <c r="AK48" s="3"/>
      <c r="AL48" s="3" t="s">
        <v>212</v>
      </c>
      <c r="AM48" s="3" t="s">
        <v>211</v>
      </c>
    </row>
    <row r="49" spans="1:43" x14ac:dyDescent="0.3">
      <c r="G49" s="3" t="s">
        <v>16</v>
      </c>
      <c r="H49" s="3">
        <v>47</v>
      </c>
      <c r="I49" s="37">
        <f>I8/Energy!I28*1000</f>
        <v>121.78255858624664</v>
      </c>
      <c r="J49" s="3">
        <v>52</v>
      </c>
      <c r="K49" s="37">
        <f>K8/Energy!K28*1000</f>
        <v>130.17396520695863</v>
      </c>
      <c r="L49" s="152" t="s">
        <v>191</v>
      </c>
      <c r="M49" s="152">
        <v>131</v>
      </c>
      <c r="N49" s="152">
        <f>N8/Energy!N28*1000</f>
        <v>147.24857685009488</v>
      </c>
      <c r="O49" s="152">
        <v>119</v>
      </c>
      <c r="P49" s="152">
        <f>P8/Energy!P28*1000</f>
        <v>118.20580474934036</v>
      </c>
      <c r="V49" s="152" t="s">
        <v>191</v>
      </c>
      <c r="W49" s="152">
        <v>132</v>
      </c>
      <c r="X49" s="163">
        <f>X8/Energy!X28*1000</f>
        <v>139.80409617097061</v>
      </c>
      <c r="Y49" s="152">
        <v>202</v>
      </c>
      <c r="Z49" s="163">
        <f>Z8/Energy!Z28*1000</f>
        <v>134.68938977460144</v>
      </c>
      <c r="AA49" s="36" t="s">
        <v>16</v>
      </c>
      <c r="AB49" s="3">
        <v>135</v>
      </c>
      <c r="AC49" s="37">
        <f>AC8/Energy!AC28*1000</f>
        <v>159.1573516766982</v>
      </c>
      <c r="AD49" s="3">
        <v>192</v>
      </c>
      <c r="AE49" s="37">
        <f>AE8/Energy!AE28*1000</f>
        <v>149.43377646479567</v>
      </c>
      <c r="AK49" s="152" t="s">
        <v>207</v>
      </c>
      <c r="AL49" s="152">
        <v>772</v>
      </c>
      <c r="AM49" s="163">
        <f>AM8/Energy!AM28*1000</f>
        <v>239.30785123966945</v>
      </c>
    </row>
    <row r="50" spans="1:43" x14ac:dyDescent="0.3">
      <c r="G50" s="152" t="s">
        <v>181</v>
      </c>
      <c r="H50" s="152">
        <v>221</v>
      </c>
      <c r="I50" s="162">
        <f>I9/Energy!I29*1000</f>
        <v>141.55251141552512</v>
      </c>
      <c r="J50" s="152">
        <v>259</v>
      </c>
      <c r="K50" s="162">
        <f>K9/Energy!K29*1000</f>
        <v>135.42795232936078</v>
      </c>
      <c r="L50" s="152"/>
      <c r="M50" s="152"/>
      <c r="N50" s="152"/>
      <c r="O50" s="152"/>
      <c r="P50" s="152"/>
      <c r="V50" s="152"/>
      <c r="W50" s="152"/>
      <c r="X50" s="163"/>
      <c r="Y50" s="152"/>
      <c r="Z50" s="163"/>
      <c r="AA50" s="36" t="s">
        <v>17</v>
      </c>
      <c r="AB50" s="3">
        <v>77</v>
      </c>
      <c r="AC50" s="37">
        <f>AC9/Energy!AC29*1000</f>
        <v>162.83869834438542</v>
      </c>
      <c r="AD50" s="3">
        <v>137</v>
      </c>
      <c r="AE50" s="37">
        <f>AE9/Energy!AE29*1000</f>
        <v>162.05511854337422</v>
      </c>
      <c r="AK50" s="152"/>
      <c r="AL50" s="152"/>
      <c r="AM50" s="163"/>
    </row>
    <row r="51" spans="1:43" x14ac:dyDescent="0.3">
      <c r="G51" s="152"/>
      <c r="H51" s="152"/>
      <c r="I51" s="162"/>
      <c r="J51" s="152"/>
      <c r="K51" s="162"/>
      <c r="L51" s="152" t="s">
        <v>248</v>
      </c>
      <c r="M51" s="152">
        <v>350</v>
      </c>
      <c r="N51" s="152">
        <f>N10/Energy!N30*1000</f>
        <v>162.36469608659451</v>
      </c>
      <c r="O51" s="152">
        <v>394</v>
      </c>
      <c r="P51" s="152">
        <f>P10/Energy!P30*1000</f>
        <v>153.2033426183844</v>
      </c>
      <c r="V51" s="152" t="s">
        <v>192</v>
      </c>
      <c r="W51" s="152">
        <v>183</v>
      </c>
      <c r="X51" s="163">
        <f>X10/Energy!X30*1000</f>
        <v>136.15023474178403</v>
      </c>
      <c r="Y51" s="152">
        <v>247</v>
      </c>
      <c r="Z51" s="163">
        <f>Z10/Energy!Z30*1000</f>
        <v>141.20879120879121</v>
      </c>
      <c r="AA51" s="36" t="s">
        <v>18</v>
      </c>
      <c r="AB51" s="3">
        <v>85</v>
      </c>
      <c r="AC51" s="37">
        <f>AC10/Energy!AC30*1000</f>
        <v>169.36306660836613</v>
      </c>
      <c r="AD51" s="3">
        <v>158</v>
      </c>
      <c r="AE51" s="37">
        <f>AE10/Energy!AE30*1000</f>
        <v>157.66174801362089</v>
      </c>
      <c r="AK51" s="152"/>
      <c r="AL51" s="152"/>
      <c r="AM51" s="163"/>
    </row>
    <row r="52" spans="1:43" x14ac:dyDescent="0.3">
      <c r="G52" s="152"/>
      <c r="H52" s="152"/>
      <c r="I52" s="162"/>
      <c r="J52" s="152"/>
      <c r="K52" s="162"/>
      <c r="L52" s="152"/>
      <c r="M52" s="152"/>
      <c r="N52" s="152"/>
      <c r="O52" s="152"/>
      <c r="P52" s="152"/>
      <c r="V52" s="152"/>
      <c r="W52" s="152"/>
      <c r="X52" s="163"/>
      <c r="Y52" s="152"/>
      <c r="Z52" s="163"/>
      <c r="AA52" s="36" t="s">
        <v>19</v>
      </c>
      <c r="AB52" s="3">
        <v>84</v>
      </c>
      <c r="AC52" s="37">
        <f>AC11/Energy!AC31*1000</f>
        <v>159.74903474903476</v>
      </c>
      <c r="AD52" s="3">
        <v>160</v>
      </c>
      <c r="AE52" s="37">
        <f>AE11/Energy!AE31*1000</f>
        <v>150.78310119632431</v>
      </c>
      <c r="AK52" s="158" t="s">
        <v>208</v>
      </c>
      <c r="AL52" s="152">
        <v>692</v>
      </c>
      <c r="AM52" s="163">
        <f>AM11/Energy!AM31*1000</f>
        <v>101.29380053908356</v>
      </c>
    </row>
    <row r="53" spans="1:43" x14ac:dyDescent="0.3">
      <c r="G53" s="152"/>
      <c r="H53" s="152"/>
      <c r="I53" s="162"/>
      <c r="J53" s="152"/>
      <c r="K53" s="162"/>
      <c r="L53" s="152"/>
      <c r="M53" s="152"/>
      <c r="N53" s="152"/>
      <c r="O53" s="152"/>
      <c r="P53" s="152"/>
      <c r="V53" s="152"/>
      <c r="W53" s="152"/>
      <c r="X53" s="163"/>
      <c r="Y53" s="152"/>
      <c r="Z53" s="163"/>
      <c r="AA53" s="36" t="s">
        <v>20</v>
      </c>
      <c r="AB53" s="3">
        <v>69</v>
      </c>
      <c r="AC53" s="37">
        <f>AC12/Energy!AC32*1000</f>
        <v>159.29797640740384</v>
      </c>
      <c r="AD53" s="3">
        <v>167</v>
      </c>
      <c r="AE53" s="37">
        <f>AE12/Energy!AE32*1000</f>
        <v>164.98757032578831</v>
      </c>
      <c r="AK53" s="158"/>
      <c r="AL53" s="152"/>
      <c r="AM53" s="163"/>
    </row>
    <row r="54" spans="1:43" x14ac:dyDescent="0.3">
      <c r="G54" s="152" t="s">
        <v>182</v>
      </c>
      <c r="H54" s="152">
        <v>308</v>
      </c>
      <c r="I54" s="162">
        <f>I13/Energy!I33*1000</f>
        <v>131.43382352941177</v>
      </c>
      <c r="J54" s="152">
        <v>317</v>
      </c>
      <c r="K54" s="162">
        <f>K13/Energy!K33*1000</f>
        <v>131.31313131313132</v>
      </c>
      <c r="L54" s="152"/>
      <c r="M54" s="152"/>
      <c r="N54" s="152"/>
      <c r="O54" s="152"/>
      <c r="P54" s="152"/>
      <c r="V54" s="152" t="s">
        <v>182</v>
      </c>
      <c r="W54" s="152">
        <v>308</v>
      </c>
      <c r="X54" s="163">
        <f>X13/Energy!X33*1000</f>
        <v>142.85714285714286</v>
      </c>
      <c r="Y54" s="152">
        <v>358</v>
      </c>
      <c r="Z54" s="163">
        <f>Z13/Energy!Z33*1000</f>
        <v>156.12535612535615</v>
      </c>
      <c r="AA54" s="36" t="s">
        <v>21</v>
      </c>
      <c r="AB54" s="3">
        <v>67</v>
      </c>
      <c r="AC54" s="37">
        <f>AC13/Energy!AC33*1000</f>
        <v>151.37592494075545</v>
      </c>
      <c r="AD54" s="3">
        <v>168</v>
      </c>
      <c r="AE54" s="37">
        <f>AE13/Energy!AE33*1000</f>
        <v>155.40177371674281</v>
      </c>
      <c r="AK54" s="158"/>
      <c r="AL54" s="152"/>
      <c r="AM54" s="163"/>
    </row>
    <row r="55" spans="1:43" x14ac:dyDescent="0.3">
      <c r="G55" s="152"/>
      <c r="H55" s="152"/>
      <c r="I55" s="162"/>
      <c r="J55" s="152"/>
      <c r="K55" s="162"/>
      <c r="L55" s="152"/>
      <c r="M55" s="152"/>
      <c r="N55" s="152"/>
      <c r="O55" s="152"/>
      <c r="P55" s="152"/>
      <c r="V55" s="152"/>
      <c r="W55" s="152"/>
      <c r="X55" s="163"/>
      <c r="Y55" s="152"/>
      <c r="Z55" s="163"/>
      <c r="AA55" s="36" t="s">
        <v>22</v>
      </c>
      <c r="AB55" s="3">
        <v>73</v>
      </c>
      <c r="AC55" s="37">
        <f>AC14/Energy!AC34*1000</f>
        <v>168.01581325301206</v>
      </c>
      <c r="AD55" s="3">
        <v>136</v>
      </c>
      <c r="AE55" s="37">
        <f>AE14/Energy!AE34*1000</f>
        <v>162.67942583732059</v>
      </c>
      <c r="AK55" s="152" t="s">
        <v>209</v>
      </c>
      <c r="AL55" s="152">
        <v>749</v>
      </c>
      <c r="AM55" s="163">
        <f>AM14/Energy!AM34*1000</f>
        <v>190.86783891094726</v>
      </c>
    </row>
    <row r="56" spans="1:43" x14ac:dyDescent="0.3">
      <c r="G56" s="152"/>
      <c r="H56" s="152"/>
      <c r="I56" s="162"/>
      <c r="J56" s="152"/>
      <c r="K56" s="162"/>
      <c r="L56" s="152"/>
      <c r="M56" s="152"/>
      <c r="N56" s="152"/>
      <c r="O56" s="152"/>
      <c r="P56" s="152"/>
      <c r="V56" s="152"/>
      <c r="W56" s="152"/>
      <c r="X56" s="163"/>
      <c r="Y56" s="152"/>
      <c r="Z56" s="163"/>
      <c r="AA56" s="36" t="s">
        <v>23</v>
      </c>
      <c r="AB56" s="3">
        <v>75</v>
      </c>
      <c r="AC56" s="37">
        <f>AC15/Energy!AC35*1000</f>
        <v>161.19676385284689</v>
      </c>
      <c r="AD56" s="3">
        <v>160</v>
      </c>
      <c r="AE56" s="37">
        <f>AE15/Energy!AE35*1000</f>
        <v>166.77507480161307</v>
      </c>
      <c r="AK56" s="152"/>
      <c r="AL56" s="152"/>
      <c r="AM56" s="163"/>
    </row>
    <row r="57" spans="1:43" x14ac:dyDescent="0.3">
      <c r="G57" s="152"/>
      <c r="H57" s="152"/>
      <c r="I57" s="162"/>
      <c r="J57" s="152"/>
      <c r="K57" s="162"/>
      <c r="L57" s="152" t="s">
        <v>249</v>
      </c>
      <c r="M57" s="152">
        <v>151</v>
      </c>
      <c r="N57" s="152">
        <f>N16/Energy!N36*1000</f>
        <v>191.2542047092744</v>
      </c>
      <c r="O57" s="152">
        <v>167</v>
      </c>
      <c r="P57" s="152">
        <f>P16/Energy!P36*1000</f>
        <v>178.26086956521738</v>
      </c>
      <c r="V57" s="152"/>
      <c r="W57" s="152"/>
      <c r="X57" s="163"/>
      <c r="Y57" s="152"/>
      <c r="Z57" s="163"/>
      <c r="AA57" s="36" t="s">
        <v>24</v>
      </c>
      <c r="AB57" s="3">
        <v>85</v>
      </c>
      <c r="AC57" s="37">
        <f>AC16/Energy!AC36*1000</f>
        <v>153.86596610518725</v>
      </c>
      <c r="AD57" s="3">
        <v>187</v>
      </c>
      <c r="AE57" s="37">
        <f>AE16/Energy!AE36*1000</f>
        <v>154.46713248761955</v>
      </c>
      <c r="AK57" s="152"/>
      <c r="AL57" s="152"/>
      <c r="AM57" s="163"/>
    </row>
    <row r="58" spans="1:43" x14ac:dyDescent="0.3">
      <c r="G58" s="152" t="s">
        <v>183</v>
      </c>
      <c r="H58" s="152">
        <v>204</v>
      </c>
      <c r="I58" s="162">
        <f>I17/Energy!I37*1000</f>
        <v>121.72088142707241</v>
      </c>
      <c r="J58" s="152">
        <v>247</v>
      </c>
      <c r="K58" s="162">
        <f>K17/Energy!K37*1000</f>
        <v>126.10340479192939</v>
      </c>
      <c r="L58" s="152"/>
      <c r="M58" s="152"/>
      <c r="N58" s="152"/>
      <c r="O58" s="152"/>
      <c r="P58" s="152"/>
      <c r="V58" s="152" t="s">
        <v>193</v>
      </c>
      <c r="W58" s="152">
        <v>169</v>
      </c>
      <c r="X58" s="163">
        <f>X17/Energy!X37*1000</f>
        <v>154.10465674507921</v>
      </c>
      <c r="Y58" s="152">
        <v>198</v>
      </c>
      <c r="Z58" s="163">
        <f>Z17/Energy!Z37*1000</f>
        <v>157.95654726952438</v>
      </c>
      <c r="AA58" s="36" t="s">
        <v>25</v>
      </c>
      <c r="AB58" s="3">
        <v>83</v>
      </c>
      <c r="AC58" s="37">
        <f>AC17/Energy!AC37*1000</f>
        <v>155.85460004289084</v>
      </c>
      <c r="AD58" s="3">
        <v>194</v>
      </c>
      <c r="AE58" s="37">
        <f>AE17/Energy!AE37*1000</f>
        <v>152.29637484260056</v>
      </c>
      <c r="AK58" s="152" t="s">
        <v>210</v>
      </c>
      <c r="AL58" s="152">
        <v>300</v>
      </c>
      <c r="AM58" s="163">
        <f>AM17/Energy!AM37*1000</f>
        <v>300.875</v>
      </c>
    </row>
    <row r="59" spans="1:43" x14ac:dyDescent="0.3">
      <c r="G59" s="152"/>
      <c r="H59" s="152"/>
      <c r="I59" s="162"/>
      <c r="J59" s="152"/>
      <c r="K59" s="162"/>
      <c r="L59" s="152"/>
      <c r="M59" s="152"/>
      <c r="N59" s="152"/>
      <c r="O59" s="152"/>
      <c r="P59" s="152"/>
      <c r="V59" s="152"/>
      <c r="W59" s="152"/>
      <c r="X59" s="163"/>
      <c r="Y59" s="152"/>
      <c r="Z59" s="163"/>
      <c r="AA59" s="36" t="s">
        <v>26</v>
      </c>
      <c r="AB59" s="3">
        <v>74</v>
      </c>
      <c r="AC59" s="37">
        <f>AC18/Energy!AC38*1000</f>
        <v>181.45739168779625</v>
      </c>
      <c r="AD59" s="3">
        <v>147</v>
      </c>
      <c r="AE59" s="37">
        <f>AE18/Energy!AE38*1000</f>
        <v>159.57606734816596</v>
      </c>
      <c r="AK59" s="152"/>
      <c r="AL59" s="152"/>
      <c r="AM59" s="163"/>
    </row>
    <row r="60" spans="1:43" x14ac:dyDescent="0.3">
      <c r="A60" s="53" t="s">
        <v>34</v>
      </c>
      <c r="B60" s="16"/>
      <c r="C60" s="16"/>
      <c r="D60" s="16"/>
      <c r="E60" s="16"/>
      <c r="F60" s="51"/>
      <c r="G60" s="16"/>
      <c r="H60" s="16"/>
      <c r="I60" s="28">
        <f>I19/Energy!I39*1000</f>
        <v>132.3008849557522</v>
      </c>
      <c r="J60" s="16"/>
      <c r="K60" s="28">
        <f>K19/Energy!K39*1000</f>
        <v>131.5489749430524</v>
      </c>
      <c r="L60" s="16"/>
      <c r="M60" s="27">
        <v>632</v>
      </c>
      <c r="N60" s="16">
        <f>N19/Energy!N39*1000</f>
        <v>165.12215669755687</v>
      </c>
      <c r="O60" s="27">
        <v>680</v>
      </c>
      <c r="P60" s="52">
        <f>P19/Energy!P39*1000</f>
        <v>152.23542727787211</v>
      </c>
      <c r="Q60" s="64"/>
      <c r="R60" s="16"/>
      <c r="S60" s="16"/>
      <c r="T60" s="16"/>
      <c r="U60" s="16"/>
      <c r="V60" s="16"/>
      <c r="W60" s="16">
        <v>792</v>
      </c>
      <c r="X60" s="52"/>
      <c r="Y60" s="16">
        <v>1005</v>
      </c>
      <c r="Z60" s="51"/>
      <c r="AA60" s="16"/>
      <c r="AB60" s="16">
        <f>SUM(AB49:AB59)</f>
        <v>907</v>
      </c>
      <c r="AC60" s="28">
        <f>(AB49*AC49+AB50*AC50+AB51*AC51+AB52*AC52+AB53*AC53+AB54*AC54+AB55*AC55+AB56*AC56+AB57*AC57+AB58*AC58+AB59*AC59)/SUM(AB49:AB59)</f>
        <v>161.8198971736214</v>
      </c>
      <c r="AD60" s="16">
        <f>SUM(AD49:AD59)</f>
        <v>1806</v>
      </c>
      <c r="AE60" s="28">
        <f>(AD49*AE49+AD50*AE50+AD51*AE51+AD52*AE52+AD53*AE53+AD54*AE54+AD55*AE55+AD56*AE56+AD57*AE57+AD58*AE58+AD59*AE59)/SUM(AD49:AD59)</f>
        <v>157.41199180787925</v>
      </c>
      <c r="AF60" s="64"/>
      <c r="AG60" s="16"/>
      <c r="AH60" s="16"/>
      <c r="AI60" s="16"/>
      <c r="AJ60" s="16"/>
      <c r="AK60" s="16"/>
      <c r="AL60" s="16">
        <v>1044</v>
      </c>
      <c r="AM60" s="52">
        <f>AM19/Energy!AM39*1000</f>
        <v>189.67093235831811</v>
      </c>
      <c r="AN60" s="16">
        <v>1469</v>
      </c>
      <c r="AO60" s="52">
        <f>AO19/Energy!AO39*1000</f>
        <v>196.60474055092888</v>
      </c>
      <c r="AP60" s="12"/>
      <c r="AQ60" s="8"/>
    </row>
    <row r="61" spans="1:43" s="12" customFormat="1" x14ac:dyDescent="0.3">
      <c r="K61" s="8"/>
      <c r="N61" s="43"/>
      <c r="O61" s="43"/>
      <c r="P61" s="43"/>
      <c r="X61" s="43"/>
      <c r="Z61" s="43"/>
      <c r="AQ61" s="8"/>
    </row>
    <row r="62" spans="1:43" x14ac:dyDescent="0.3">
      <c r="AP62" s="12"/>
      <c r="AQ62" s="8"/>
    </row>
    <row r="63" spans="1:43" x14ac:dyDescent="0.3">
      <c r="AP63" s="12"/>
      <c r="AQ63" s="12"/>
    </row>
    <row r="64" spans="1:43" x14ac:dyDescent="0.3">
      <c r="A64" s="3" t="s">
        <v>250</v>
      </c>
      <c r="B64" s="152" t="s">
        <v>1</v>
      </c>
      <c r="C64" s="152"/>
      <c r="D64" s="152"/>
      <c r="E64" s="152"/>
      <c r="F64" s="152"/>
      <c r="G64" s="152" t="s">
        <v>2</v>
      </c>
      <c r="H64" s="152"/>
      <c r="I64" s="152"/>
      <c r="J64" s="152"/>
      <c r="K64" s="152"/>
      <c r="L64" s="152" t="s">
        <v>3</v>
      </c>
      <c r="M64" s="152"/>
      <c r="N64" s="152"/>
      <c r="O64" s="152"/>
      <c r="P64" s="152"/>
      <c r="Q64" s="152" t="s">
        <v>4</v>
      </c>
      <c r="R64" s="152"/>
      <c r="S64" s="152"/>
      <c r="T64" s="152"/>
      <c r="U64" s="152"/>
      <c r="V64" s="152" t="s">
        <v>5</v>
      </c>
      <c r="W64" s="152"/>
      <c r="X64" s="152"/>
      <c r="Y64" s="152"/>
      <c r="Z64" s="152"/>
      <c r="AA64" s="152" t="s">
        <v>6</v>
      </c>
      <c r="AB64" s="152"/>
      <c r="AC64" s="152"/>
      <c r="AD64" s="152"/>
      <c r="AE64" s="152"/>
      <c r="AF64" s="152" t="s">
        <v>7</v>
      </c>
      <c r="AG64" s="152"/>
      <c r="AH64" s="152"/>
      <c r="AI64" s="152"/>
      <c r="AJ64" s="152"/>
      <c r="AK64" s="152" t="s">
        <v>8</v>
      </c>
      <c r="AL64" s="152"/>
      <c r="AM64" s="152"/>
      <c r="AN64" s="152"/>
      <c r="AO64" s="152"/>
      <c r="AP64" s="12"/>
      <c r="AQ64" s="43"/>
    </row>
    <row r="65" spans="1:43" x14ac:dyDescent="0.3">
      <c r="A65" s="3"/>
      <c r="B65" s="3" t="s">
        <v>37</v>
      </c>
      <c r="C65" s="3" t="s">
        <v>11</v>
      </c>
      <c r="D65" s="3" t="s">
        <v>27</v>
      </c>
      <c r="E65" s="3" t="s">
        <v>11</v>
      </c>
      <c r="F65" s="3" t="s">
        <v>28</v>
      </c>
      <c r="G65" s="3" t="s">
        <v>37</v>
      </c>
      <c r="H65" s="3" t="s">
        <v>11</v>
      </c>
      <c r="I65" s="3" t="s">
        <v>27</v>
      </c>
      <c r="J65" s="3" t="s">
        <v>11</v>
      </c>
      <c r="K65" s="3" t="s">
        <v>28</v>
      </c>
      <c r="L65" s="3" t="s">
        <v>37</v>
      </c>
      <c r="M65" s="3" t="s">
        <v>11</v>
      </c>
      <c r="N65" s="3" t="s">
        <v>27</v>
      </c>
      <c r="O65" s="3" t="s">
        <v>11</v>
      </c>
      <c r="P65" s="3" t="s">
        <v>28</v>
      </c>
      <c r="Q65" s="3" t="s">
        <v>37</v>
      </c>
      <c r="R65" s="3" t="s">
        <v>11</v>
      </c>
      <c r="S65" s="3" t="s">
        <v>27</v>
      </c>
      <c r="T65" s="3" t="s">
        <v>11</v>
      </c>
      <c r="U65" s="3" t="s">
        <v>28</v>
      </c>
      <c r="V65" s="3" t="s">
        <v>37</v>
      </c>
      <c r="W65" s="3" t="s">
        <v>11</v>
      </c>
      <c r="X65" s="3" t="s">
        <v>27</v>
      </c>
      <c r="Y65" s="3" t="s">
        <v>11</v>
      </c>
      <c r="Z65" s="3" t="s">
        <v>28</v>
      </c>
      <c r="AA65" s="3" t="s">
        <v>37</v>
      </c>
      <c r="AB65" s="3" t="s">
        <v>11</v>
      </c>
      <c r="AC65" s="3" t="s">
        <v>27</v>
      </c>
      <c r="AD65" s="3" t="s">
        <v>11</v>
      </c>
      <c r="AE65" s="3" t="s">
        <v>28</v>
      </c>
      <c r="AF65" s="3" t="s">
        <v>37</v>
      </c>
      <c r="AG65" s="3" t="s">
        <v>11</v>
      </c>
      <c r="AH65" s="3" t="s">
        <v>27</v>
      </c>
      <c r="AI65" s="3" t="s">
        <v>11</v>
      </c>
      <c r="AJ65" s="3" t="s">
        <v>28</v>
      </c>
      <c r="AK65" s="3" t="s">
        <v>37</v>
      </c>
      <c r="AL65" s="3" t="s">
        <v>11</v>
      </c>
      <c r="AM65" s="3" t="s">
        <v>27</v>
      </c>
      <c r="AN65" s="3" t="s">
        <v>11</v>
      </c>
      <c r="AO65" s="3" t="s">
        <v>28</v>
      </c>
      <c r="AP65" s="12"/>
      <c r="AQ65" s="12"/>
    </row>
    <row r="66" spans="1:43" x14ac:dyDescent="0.3">
      <c r="AA66" s="36" t="s">
        <v>12</v>
      </c>
      <c r="AB66" s="3">
        <v>277</v>
      </c>
      <c r="AC66" s="50">
        <f>10*AC23</f>
        <v>281.10367892976586</v>
      </c>
      <c r="AD66" s="3">
        <v>302</v>
      </c>
      <c r="AE66" s="50">
        <f>10*AE23</f>
        <v>299.74353494336401</v>
      </c>
    </row>
    <row r="67" spans="1:43" x14ac:dyDescent="0.3">
      <c r="AA67" s="36" t="s">
        <v>13</v>
      </c>
      <c r="AB67" s="3">
        <v>168</v>
      </c>
      <c r="AC67" s="50">
        <f t="shared" ref="AC67:AE69" si="0">10*AC24</f>
        <v>345.4324122674974</v>
      </c>
      <c r="AD67" s="3">
        <v>179</v>
      </c>
      <c r="AE67" s="50">
        <f t="shared" si="0"/>
        <v>311.59915599274865</v>
      </c>
    </row>
    <row r="68" spans="1:43" x14ac:dyDescent="0.3">
      <c r="AA68" s="36" t="s">
        <v>14</v>
      </c>
      <c r="AB68" s="3">
        <v>93</v>
      </c>
      <c r="AC68" s="50">
        <f t="shared" si="0"/>
        <v>310.18740989908696</v>
      </c>
      <c r="AD68" s="3">
        <v>89</v>
      </c>
      <c r="AE68" s="50">
        <f t="shared" si="0"/>
        <v>299.77434732579167</v>
      </c>
    </row>
    <row r="69" spans="1:43" x14ac:dyDescent="0.3">
      <c r="AA69" s="36" t="s">
        <v>15</v>
      </c>
      <c r="AB69" s="3">
        <v>80</v>
      </c>
      <c r="AC69" s="50">
        <f t="shared" si="0"/>
        <v>305.58550096596184</v>
      </c>
      <c r="AD69" s="3">
        <v>117</v>
      </c>
      <c r="AE69" s="50">
        <f t="shared" si="0"/>
        <v>328.543973643269</v>
      </c>
    </row>
    <row r="70" spans="1:43" x14ac:dyDescent="0.3">
      <c r="AA70" s="36"/>
      <c r="AB70" s="3"/>
      <c r="AC70" s="37"/>
      <c r="AD70" s="3"/>
      <c r="AE70" s="37"/>
      <c r="AK70" s="3"/>
      <c r="AL70" s="3" t="s">
        <v>212</v>
      </c>
      <c r="AM70" s="3" t="s">
        <v>211</v>
      </c>
    </row>
    <row r="71" spans="1:43" x14ac:dyDescent="0.3">
      <c r="G71" s="3" t="s">
        <v>16</v>
      </c>
      <c r="H71" s="3">
        <v>47</v>
      </c>
      <c r="I71" s="3">
        <v>290</v>
      </c>
      <c r="J71" s="3">
        <v>52</v>
      </c>
      <c r="K71" s="3">
        <v>310</v>
      </c>
      <c r="L71" s="152" t="s">
        <v>191</v>
      </c>
      <c r="M71" s="152">
        <v>131</v>
      </c>
      <c r="N71" s="152">
        <f>10*N28</f>
        <v>351.00416138954222</v>
      </c>
      <c r="O71" s="152">
        <v>119</v>
      </c>
      <c r="P71" s="163">
        <f>10*P28</f>
        <v>281.61931103847121</v>
      </c>
      <c r="Q71" s="152" t="s">
        <v>200</v>
      </c>
      <c r="R71" s="152">
        <v>138</v>
      </c>
      <c r="S71" s="152">
        <f>10*S28</f>
        <v>344.53125</v>
      </c>
      <c r="T71" s="152">
        <v>143</v>
      </c>
      <c r="U71" s="163">
        <f>10*U28</f>
        <v>313.58024691358025</v>
      </c>
      <c r="V71" s="152" t="s">
        <v>191</v>
      </c>
      <c r="W71" s="152">
        <v>132</v>
      </c>
      <c r="X71" s="152">
        <v>339</v>
      </c>
      <c r="Y71" s="152">
        <v>202</v>
      </c>
      <c r="Z71" s="152">
        <v>324</v>
      </c>
      <c r="AA71" s="36" t="s">
        <v>16</v>
      </c>
      <c r="AB71" s="3">
        <v>135</v>
      </c>
      <c r="AC71" s="50">
        <f>10*AC28</f>
        <v>380.95434104777871</v>
      </c>
      <c r="AD71" s="3">
        <v>192</v>
      </c>
      <c r="AE71" s="50">
        <f>10*AE28</f>
        <v>358.19134026702073</v>
      </c>
      <c r="AK71" s="152" t="s">
        <v>207</v>
      </c>
      <c r="AL71" s="152">
        <v>772</v>
      </c>
      <c r="AM71" s="163">
        <f>10*AM28</f>
        <v>571.41095214602854</v>
      </c>
    </row>
    <row r="72" spans="1:43" x14ac:dyDescent="0.3">
      <c r="G72" s="152" t="s">
        <v>181</v>
      </c>
      <c r="H72" s="152">
        <v>221</v>
      </c>
      <c r="I72" s="152">
        <v>350</v>
      </c>
      <c r="J72" s="152">
        <v>259</v>
      </c>
      <c r="K72" s="152">
        <v>330</v>
      </c>
      <c r="L72" s="152"/>
      <c r="M72" s="152"/>
      <c r="N72" s="152"/>
      <c r="O72" s="152"/>
      <c r="P72" s="163"/>
      <c r="Q72" s="152"/>
      <c r="R72" s="152"/>
      <c r="S72" s="152"/>
      <c r="T72" s="152"/>
      <c r="U72" s="163"/>
      <c r="V72" s="152"/>
      <c r="W72" s="152"/>
      <c r="X72" s="152"/>
      <c r="Y72" s="152"/>
      <c r="Z72" s="152"/>
      <c r="AA72" s="36" t="s">
        <v>17</v>
      </c>
      <c r="AB72" s="3">
        <v>77</v>
      </c>
      <c r="AC72" s="50">
        <f t="shared" ref="AC72:AE81" si="1">10*AC29</f>
        <v>390.33222451471636</v>
      </c>
      <c r="AD72" s="3">
        <v>137</v>
      </c>
      <c r="AE72" s="50">
        <f t="shared" si="1"/>
        <v>388.52108775354105</v>
      </c>
      <c r="AK72" s="152"/>
      <c r="AL72" s="152"/>
      <c r="AM72" s="163"/>
    </row>
    <row r="73" spans="1:43" x14ac:dyDescent="0.3">
      <c r="G73" s="152"/>
      <c r="H73" s="152"/>
      <c r="I73" s="152"/>
      <c r="J73" s="152"/>
      <c r="K73" s="152"/>
      <c r="L73" s="152" t="s">
        <v>248</v>
      </c>
      <c r="M73" s="152">
        <v>350</v>
      </c>
      <c r="N73" s="152">
        <f>10*N30</f>
        <v>387.32744065944979</v>
      </c>
      <c r="O73" s="152">
        <v>394</v>
      </c>
      <c r="P73" s="163">
        <f>10*P30</f>
        <v>365.39994685091688</v>
      </c>
      <c r="Q73" s="152" t="s">
        <v>201</v>
      </c>
      <c r="R73" s="152">
        <v>136</v>
      </c>
      <c r="S73" s="152">
        <f>10*S30</f>
        <v>351.30434782608694</v>
      </c>
      <c r="T73" s="152">
        <v>169</v>
      </c>
      <c r="U73" s="163">
        <f>10*U30</f>
        <v>321.42857142857139</v>
      </c>
      <c r="V73" s="152" t="s">
        <v>192</v>
      </c>
      <c r="W73" s="152">
        <v>183</v>
      </c>
      <c r="X73" s="152">
        <v>328</v>
      </c>
      <c r="Y73" s="152">
        <v>247</v>
      </c>
      <c r="Z73" s="152">
        <v>345</v>
      </c>
      <c r="AA73" s="36" t="s">
        <v>18</v>
      </c>
      <c r="AB73" s="3">
        <v>85</v>
      </c>
      <c r="AC73" s="50">
        <f t="shared" si="1"/>
        <v>405.2027757436274</v>
      </c>
      <c r="AD73" s="3">
        <v>158</v>
      </c>
      <c r="AE73" s="50">
        <f t="shared" si="1"/>
        <v>378.74243333151554</v>
      </c>
      <c r="AK73" s="152"/>
      <c r="AL73" s="152"/>
      <c r="AM73" s="163"/>
    </row>
    <row r="74" spans="1:43" x14ac:dyDescent="0.3">
      <c r="G74" s="152"/>
      <c r="H74" s="152"/>
      <c r="I74" s="152"/>
      <c r="J74" s="152"/>
      <c r="K74" s="152"/>
      <c r="L74" s="152"/>
      <c r="M74" s="152"/>
      <c r="N74" s="152"/>
      <c r="O74" s="152"/>
      <c r="P74" s="163"/>
      <c r="Q74" s="152"/>
      <c r="R74" s="152"/>
      <c r="S74" s="152"/>
      <c r="T74" s="152"/>
      <c r="U74" s="163"/>
      <c r="V74" s="152"/>
      <c r="W74" s="152"/>
      <c r="X74" s="152"/>
      <c r="Y74" s="152"/>
      <c r="Z74" s="152"/>
      <c r="AA74" s="36" t="s">
        <v>19</v>
      </c>
      <c r="AB74" s="3">
        <v>84</v>
      </c>
      <c r="AC74" s="50">
        <f t="shared" si="1"/>
        <v>382.74745605920452</v>
      </c>
      <c r="AD74" s="3">
        <v>160</v>
      </c>
      <c r="AE74" s="50">
        <f t="shared" si="1"/>
        <v>361.61277356581525</v>
      </c>
      <c r="AK74" s="158" t="s">
        <v>208</v>
      </c>
      <c r="AL74" s="152">
        <v>692</v>
      </c>
      <c r="AM74" s="163">
        <f>10*AM31</f>
        <v>241.9520988926088</v>
      </c>
    </row>
    <row r="75" spans="1:43" x14ac:dyDescent="0.3">
      <c r="G75" s="152"/>
      <c r="H75" s="152"/>
      <c r="I75" s="152"/>
      <c r="J75" s="152"/>
      <c r="K75" s="152"/>
      <c r="L75" s="152"/>
      <c r="M75" s="152"/>
      <c r="N75" s="152"/>
      <c r="O75" s="152"/>
      <c r="P75" s="163"/>
      <c r="Q75" s="152" t="s">
        <v>202</v>
      </c>
      <c r="R75" s="152">
        <v>179</v>
      </c>
      <c r="S75" s="152">
        <f>10*S32</f>
        <v>341.50943396226415</v>
      </c>
      <c r="T75" s="152">
        <v>256</v>
      </c>
      <c r="U75" s="163">
        <f>10*U32</f>
        <v>388.88888888888891</v>
      </c>
      <c r="V75" s="152"/>
      <c r="W75" s="152"/>
      <c r="X75" s="152"/>
      <c r="Y75" s="152"/>
      <c r="Z75" s="152"/>
      <c r="AA75" s="36" t="s">
        <v>20</v>
      </c>
      <c r="AB75" s="3">
        <v>69</v>
      </c>
      <c r="AC75" s="50">
        <f t="shared" si="1"/>
        <v>381.21686442817469</v>
      </c>
      <c r="AD75" s="3">
        <v>167</v>
      </c>
      <c r="AE75" s="50">
        <f t="shared" si="1"/>
        <v>395.4961736294066</v>
      </c>
      <c r="AK75" s="158"/>
      <c r="AL75" s="152"/>
      <c r="AM75" s="163"/>
    </row>
    <row r="76" spans="1:43" x14ac:dyDescent="0.3">
      <c r="G76" s="152" t="s">
        <v>182</v>
      </c>
      <c r="H76" s="152">
        <v>308</v>
      </c>
      <c r="I76" s="152">
        <v>330</v>
      </c>
      <c r="J76" s="152">
        <v>317</v>
      </c>
      <c r="K76" s="152">
        <v>330</v>
      </c>
      <c r="L76" s="152"/>
      <c r="M76" s="152"/>
      <c r="N76" s="152"/>
      <c r="O76" s="152"/>
      <c r="P76" s="163"/>
      <c r="Q76" s="152"/>
      <c r="R76" s="152"/>
      <c r="S76" s="152"/>
      <c r="T76" s="152"/>
      <c r="U76" s="163"/>
      <c r="V76" s="152" t="s">
        <v>182</v>
      </c>
      <c r="W76" s="152">
        <v>308</v>
      </c>
      <c r="X76" s="152">
        <v>347</v>
      </c>
      <c r="Y76" s="152">
        <v>358</v>
      </c>
      <c r="Z76" s="152">
        <v>380</v>
      </c>
      <c r="AA76" s="36" t="s">
        <v>21</v>
      </c>
      <c r="AB76" s="3">
        <v>67</v>
      </c>
      <c r="AC76" s="50">
        <f t="shared" si="1"/>
        <v>362.15115471837834</v>
      </c>
      <c r="AD76" s="3">
        <v>168</v>
      </c>
      <c r="AE76" s="50">
        <f t="shared" si="1"/>
        <v>372.59576661619258</v>
      </c>
      <c r="AK76" s="158"/>
      <c r="AL76" s="152"/>
      <c r="AM76" s="163"/>
    </row>
    <row r="77" spans="1:43" x14ac:dyDescent="0.3">
      <c r="G77" s="152"/>
      <c r="H77" s="152"/>
      <c r="I77" s="152"/>
      <c r="J77" s="152"/>
      <c r="K77" s="152"/>
      <c r="L77" s="152"/>
      <c r="M77" s="152"/>
      <c r="N77" s="152"/>
      <c r="O77" s="152"/>
      <c r="P77" s="163"/>
      <c r="Q77" s="152" t="s">
        <v>203</v>
      </c>
      <c r="R77" s="152">
        <v>192</v>
      </c>
      <c r="S77" s="152">
        <f>10*S34</f>
        <v>397.11538461538458</v>
      </c>
      <c r="T77" s="152">
        <v>193</v>
      </c>
      <c r="U77" s="163">
        <f>10*U34</f>
        <v>415.18987341772151</v>
      </c>
      <c r="V77" s="152"/>
      <c r="W77" s="152"/>
      <c r="X77" s="152"/>
      <c r="Y77" s="152"/>
      <c r="Z77" s="152"/>
      <c r="AA77" s="36" t="s">
        <v>22</v>
      </c>
      <c r="AB77" s="3">
        <v>73</v>
      </c>
      <c r="AC77" s="50">
        <f t="shared" si="1"/>
        <v>402.53018976423232</v>
      </c>
      <c r="AD77" s="3">
        <v>136</v>
      </c>
      <c r="AE77" s="50">
        <f t="shared" si="1"/>
        <v>389.88962683358022</v>
      </c>
      <c r="AK77" s="152" t="s">
        <v>209</v>
      </c>
      <c r="AL77" s="152">
        <v>749</v>
      </c>
      <c r="AM77" s="163">
        <f>10*AM34</f>
        <v>455.77678450494381</v>
      </c>
    </row>
    <row r="78" spans="1:43" x14ac:dyDescent="0.3">
      <c r="G78" s="152"/>
      <c r="H78" s="152"/>
      <c r="I78" s="152"/>
      <c r="J78" s="152"/>
      <c r="K78" s="152"/>
      <c r="L78" s="152"/>
      <c r="M78" s="152"/>
      <c r="N78" s="152"/>
      <c r="O78" s="152"/>
      <c r="P78" s="163"/>
      <c r="Q78" s="152"/>
      <c r="R78" s="152"/>
      <c r="S78" s="152"/>
      <c r="T78" s="152"/>
      <c r="U78" s="163"/>
      <c r="V78" s="152"/>
      <c r="W78" s="152"/>
      <c r="X78" s="152"/>
      <c r="Y78" s="152"/>
      <c r="Z78" s="152"/>
      <c r="AA78" s="36" t="s">
        <v>23</v>
      </c>
      <c r="AB78" s="3">
        <v>75</v>
      </c>
      <c r="AC78" s="50">
        <f t="shared" si="1"/>
        <v>385.95550790672741</v>
      </c>
      <c r="AD78" s="3">
        <v>160</v>
      </c>
      <c r="AE78" s="50">
        <f t="shared" si="1"/>
        <v>400.06865452729789</v>
      </c>
      <c r="AK78" s="152"/>
      <c r="AL78" s="152"/>
      <c r="AM78" s="163"/>
    </row>
    <row r="79" spans="1:43" x14ac:dyDescent="0.3">
      <c r="G79" s="152"/>
      <c r="H79" s="152"/>
      <c r="I79" s="152"/>
      <c r="J79" s="152"/>
      <c r="K79" s="152"/>
      <c r="L79" s="152" t="s">
        <v>249</v>
      </c>
      <c r="M79" s="152">
        <v>151</v>
      </c>
      <c r="N79" s="152">
        <f>10*N36</f>
        <v>456.78870653047176</v>
      </c>
      <c r="O79" s="152">
        <v>167</v>
      </c>
      <c r="P79" s="163">
        <f>10*P36</f>
        <v>425.56346381969155</v>
      </c>
      <c r="Q79" s="152" t="s">
        <v>204</v>
      </c>
      <c r="R79" s="152">
        <v>217</v>
      </c>
      <c r="S79" s="152">
        <f>10*S36</f>
        <v>385.8585858585858</v>
      </c>
      <c r="T79" s="152">
        <v>164</v>
      </c>
      <c r="U79" s="163">
        <f>10*U36</f>
        <v>429.72972972972968</v>
      </c>
      <c r="V79" s="152"/>
      <c r="W79" s="152"/>
      <c r="X79" s="152"/>
      <c r="Y79" s="152"/>
      <c r="Z79" s="152"/>
      <c r="AA79" s="36" t="s">
        <v>24</v>
      </c>
      <c r="AB79" s="3">
        <v>85</v>
      </c>
      <c r="AC79" s="50">
        <f t="shared" si="1"/>
        <v>368.56977160272942</v>
      </c>
      <c r="AD79" s="3">
        <v>187</v>
      </c>
      <c r="AE79" s="50">
        <f t="shared" si="1"/>
        <v>370.2439024390244</v>
      </c>
      <c r="AK79" s="152"/>
      <c r="AL79" s="152"/>
      <c r="AM79" s="163"/>
    </row>
    <row r="80" spans="1:43" x14ac:dyDescent="0.3">
      <c r="G80" s="152" t="s">
        <v>183</v>
      </c>
      <c r="H80" s="152">
        <v>204</v>
      </c>
      <c r="I80" s="152">
        <v>300</v>
      </c>
      <c r="J80" s="152">
        <v>247</v>
      </c>
      <c r="K80" s="152">
        <v>310</v>
      </c>
      <c r="L80" s="152"/>
      <c r="M80" s="152"/>
      <c r="N80" s="152"/>
      <c r="O80" s="152"/>
      <c r="P80" s="163"/>
      <c r="Q80" s="152"/>
      <c r="R80" s="152"/>
      <c r="S80" s="152"/>
      <c r="T80" s="152"/>
      <c r="U80" s="163"/>
      <c r="V80" s="152" t="s">
        <v>193</v>
      </c>
      <c r="W80" s="152">
        <v>169</v>
      </c>
      <c r="X80" s="152">
        <v>373</v>
      </c>
      <c r="Y80" s="152">
        <v>198</v>
      </c>
      <c r="Z80" s="152">
        <v>380</v>
      </c>
      <c r="AA80" s="36" t="s">
        <v>25</v>
      </c>
      <c r="AB80" s="3">
        <v>83</v>
      </c>
      <c r="AC80" s="50">
        <f t="shared" si="1"/>
        <v>373.06537306537302</v>
      </c>
      <c r="AD80" s="3">
        <v>194</v>
      </c>
      <c r="AE80" s="50">
        <f t="shared" si="1"/>
        <v>365.46963961958079</v>
      </c>
      <c r="AK80" s="152" t="s">
        <v>210</v>
      </c>
      <c r="AL80" s="152">
        <v>300</v>
      </c>
      <c r="AM80" s="163">
        <f>10*AM37</f>
        <v>718.72200656912491</v>
      </c>
    </row>
    <row r="81" spans="1:43" x14ac:dyDescent="0.3">
      <c r="G81" s="152"/>
      <c r="H81" s="152"/>
      <c r="I81" s="152"/>
      <c r="J81" s="152"/>
      <c r="K81" s="152"/>
      <c r="L81" s="152"/>
      <c r="M81" s="152"/>
      <c r="N81" s="152"/>
      <c r="O81" s="152"/>
      <c r="P81" s="163"/>
      <c r="Q81" s="3"/>
      <c r="R81" s="3"/>
      <c r="S81" s="3"/>
      <c r="T81" s="3"/>
      <c r="U81" s="3"/>
      <c r="V81" s="152"/>
      <c r="W81" s="152"/>
      <c r="X81" s="152"/>
      <c r="Y81" s="152"/>
      <c r="Z81" s="152"/>
      <c r="AA81" s="36" t="s">
        <v>26</v>
      </c>
      <c r="AB81" s="3">
        <v>74</v>
      </c>
      <c r="AC81" s="50">
        <f t="shared" si="1"/>
        <v>434.97793398694535</v>
      </c>
      <c r="AD81" s="3">
        <v>147</v>
      </c>
      <c r="AE81" s="50">
        <f t="shared" si="1"/>
        <v>382.86054354294782</v>
      </c>
      <c r="AK81" s="152"/>
      <c r="AL81" s="152"/>
      <c r="AM81" s="163"/>
    </row>
    <row r="82" spans="1:43" x14ac:dyDescent="0.3">
      <c r="A82" s="53" t="s">
        <v>34</v>
      </c>
      <c r="B82" s="16"/>
      <c r="C82" s="16"/>
      <c r="D82" s="16"/>
      <c r="E82" s="16"/>
      <c r="F82" s="16"/>
      <c r="G82" s="16"/>
      <c r="H82" s="16"/>
      <c r="I82" s="16">
        <v>330</v>
      </c>
      <c r="J82" s="16"/>
      <c r="K82" s="16">
        <v>320</v>
      </c>
      <c r="L82" s="16"/>
      <c r="M82" s="27">
        <v>632</v>
      </c>
      <c r="N82" s="16">
        <f>10*N39</f>
        <v>394.00944818574726</v>
      </c>
      <c r="O82" s="27">
        <v>680</v>
      </c>
      <c r="P82" s="52">
        <f>10*P39</f>
        <v>363.07193953300043</v>
      </c>
      <c r="Q82" s="16"/>
      <c r="R82" s="16">
        <v>862</v>
      </c>
      <c r="S82" s="16">
        <f>10*S39</f>
        <v>365.13761467889907</v>
      </c>
      <c r="T82" s="16">
        <v>925</v>
      </c>
      <c r="U82" s="52">
        <f>10*U39</f>
        <v>376.25</v>
      </c>
      <c r="V82" s="16"/>
      <c r="W82" s="16">
        <v>792</v>
      </c>
      <c r="X82" s="16">
        <v>347</v>
      </c>
      <c r="Y82" s="16">
        <v>1005</v>
      </c>
      <c r="Z82" s="16">
        <v>360</v>
      </c>
      <c r="AA82" s="16"/>
      <c r="AB82" s="16">
        <f>SUM(AB71:AB81)</f>
        <v>907</v>
      </c>
      <c r="AC82" s="52">
        <f>(AB71*AC71+AB72*AC72+AB73*AC73+AB74*AC74+AB75*AC75+AB76*AC76+AB77*AC77+AB78*AC78+AB79*AC79+AB80*AC80+AB81*AC81)/SUM(AB71:AB81)</f>
        <v>387.49517221546375</v>
      </c>
      <c r="AD82" s="16">
        <f>SUM(AD71:AD81)</f>
        <v>1806</v>
      </c>
      <c r="AE82" s="52">
        <f>(AD71*AE71+AD72*AE72+AD73*AE73+AD74*AE74+AD75*AE75+AD76*AE76+AD77*AE77+AD78*AE78+AD79*AE79+AD80*AE80+AD81*AE81)/SUM(AD71:AD81)</f>
        <v>377.51750725076874</v>
      </c>
      <c r="AF82" s="16"/>
      <c r="AG82" s="16"/>
      <c r="AH82" s="16"/>
      <c r="AI82" s="16"/>
      <c r="AJ82" s="16"/>
      <c r="AK82" s="16"/>
      <c r="AL82" s="16">
        <v>1044</v>
      </c>
      <c r="AM82" s="52">
        <f>10*AM39</f>
        <v>452.85901353120914</v>
      </c>
      <c r="AN82" s="16">
        <v>1469</v>
      </c>
      <c r="AO82" s="52">
        <f>10*AO39</f>
        <v>469.40960538390937</v>
      </c>
      <c r="AP82" s="12"/>
      <c r="AQ82" s="8"/>
    </row>
    <row r="83" spans="1:43" s="12" customFormat="1" x14ac:dyDescent="0.3">
      <c r="K83" s="43"/>
      <c r="N83" s="43"/>
      <c r="O83" s="43"/>
      <c r="P83" s="43"/>
      <c r="S83" s="43"/>
      <c r="T83" s="8"/>
      <c r="U83" s="43"/>
      <c r="X83" s="43"/>
      <c r="Y83" s="43"/>
      <c r="Z83" s="43"/>
      <c r="AQ83" s="43"/>
    </row>
    <row r="84" spans="1:43" x14ac:dyDescent="0.3">
      <c r="AP84" s="12"/>
      <c r="AQ84" s="43"/>
    </row>
    <row r="85" spans="1:43" x14ac:dyDescent="0.3">
      <c r="AP85" s="12"/>
      <c r="AQ85" s="12"/>
    </row>
    <row r="86" spans="1:43" x14ac:dyDescent="0.3">
      <c r="AP86" s="12"/>
      <c r="AQ86" s="12"/>
    </row>
  </sheetData>
  <mergeCells count="406">
    <mergeCell ref="AK80:AK81"/>
    <mergeCell ref="AL80:AL81"/>
    <mergeCell ref="AM80:AM81"/>
    <mergeCell ref="V73:V75"/>
    <mergeCell ref="W73:W75"/>
    <mergeCell ref="X73:X75"/>
    <mergeCell ref="Y73:Y75"/>
    <mergeCell ref="Z73:Z75"/>
    <mergeCell ref="V76:V79"/>
    <mergeCell ref="W76:W79"/>
    <mergeCell ref="AK71:AK73"/>
    <mergeCell ref="AL71:AL73"/>
    <mergeCell ref="AM71:AM73"/>
    <mergeCell ref="AK74:AK76"/>
    <mergeCell ref="AL74:AL76"/>
    <mergeCell ref="AM74:AM76"/>
    <mergeCell ref="AK77:AK79"/>
    <mergeCell ref="AL77:AL79"/>
    <mergeCell ref="AM77:AM79"/>
    <mergeCell ref="Z76:Z79"/>
    <mergeCell ref="V80:V81"/>
    <mergeCell ref="W80:W81"/>
    <mergeCell ref="X80:X81"/>
    <mergeCell ref="Y80:Y81"/>
    <mergeCell ref="Z80:Z81"/>
    <mergeCell ref="T73:T74"/>
    <mergeCell ref="U73:U74"/>
    <mergeCell ref="Q75:Q76"/>
    <mergeCell ref="R75:R76"/>
    <mergeCell ref="S75:S76"/>
    <mergeCell ref="T75:T76"/>
    <mergeCell ref="U75:U76"/>
    <mergeCell ref="X76:X79"/>
    <mergeCell ref="Y76:Y79"/>
    <mergeCell ref="Q77:Q78"/>
    <mergeCell ref="R77:R78"/>
    <mergeCell ref="S77:S78"/>
    <mergeCell ref="T77:T78"/>
    <mergeCell ref="U77:U78"/>
    <mergeCell ref="Q79:Q80"/>
    <mergeCell ref="R79:R80"/>
    <mergeCell ref="S79:S80"/>
    <mergeCell ref="T79:T80"/>
    <mergeCell ref="U79:U80"/>
    <mergeCell ref="P79:P81"/>
    <mergeCell ref="G80:G81"/>
    <mergeCell ref="H80:H81"/>
    <mergeCell ref="I80:I81"/>
    <mergeCell ref="J80:J81"/>
    <mergeCell ref="K80:K81"/>
    <mergeCell ref="G72:G75"/>
    <mergeCell ref="H72:H75"/>
    <mergeCell ref="I72:I75"/>
    <mergeCell ref="J72:J75"/>
    <mergeCell ref="K72:K75"/>
    <mergeCell ref="L73:L78"/>
    <mergeCell ref="M73:M78"/>
    <mergeCell ref="N73:N78"/>
    <mergeCell ref="G76:G79"/>
    <mergeCell ref="H76:H79"/>
    <mergeCell ref="I76:I79"/>
    <mergeCell ref="J76:J79"/>
    <mergeCell ref="K76:K79"/>
    <mergeCell ref="L79:L81"/>
    <mergeCell ref="M79:M81"/>
    <mergeCell ref="N79:N81"/>
    <mergeCell ref="O79:O81"/>
    <mergeCell ref="O73:O78"/>
    <mergeCell ref="V64:Z64"/>
    <mergeCell ref="AA64:AE64"/>
    <mergeCell ref="AF64:AJ64"/>
    <mergeCell ref="AK64:AO64"/>
    <mergeCell ref="L71:L72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Y71:Y72"/>
    <mergeCell ref="Z71:Z72"/>
    <mergeCell ref="P73:P78"/>
    <mergeCell ref="Q73:Q74"/>
    <mergeCell ref="R73:R74"/>
    <mergeCell ref="S73:S74"/>
    <mergeCell ref="L57:L59"/>
    <mergeCell ref="M57:M59"/>
    <mergeCell ref="N57:N59"/>
    <mergeCell ref="O57:O59"/>
    <mergeCell ref="P57:P59"/>
    <mergeCell ref="B64:F64"/>
    <mergeCell ref="G64:K64"/>
    <mergeCell ref="L64:P64"/>
    <mergeCell ref="Q64:U64"/>
    <mergeCell ref="G54:G57"/>
    <mergeCell ref="H54:H57"/>
    <mergeCell ref="I54:I57"/>
    <mergeCell ref="J54:J57"/>
    <mergeCell ref="K54:K57"/>
    <mergeCell ref="G58:G59"/>
    <mergeCell ref="H58:H59"/>
    <mergeCell ref="I58:I59"/>
    <mergeCell ref="J58:J59"/>
    <mergeCell ref="K58:K59"/>
    <mergeCell ref="L49:L50"/>
    <mergeCell ref="M49:M50"/>
    <mergeCell ref="N49:N50"/>
    <mergeCell ref="O49:O50"/>
    <mergeCell ref="P49:P50"/>
    <mergeCell ref="L51:L56"/>
    <mergeCell ref="M51:M56"/>
    <mergeCell ref="N51:N56"/>
    <mergeCell ref="O51:O56"/>
    <mergeCell ref="P51:P56"/>
    <mergeCell ref="L30:L35"/>
    <mergeCell ref="M30:M35"/>
    <mergeCell ref="N30:N35"/>
    <mergeCell ref="O30:O35"/>
    <mergeCell ref="P30:P35"/>
    <mergeCell ref="L36:L38"/>
    <mergeCell ref="M36:M38"/>
    <mergeCell ref="N36:N38"/>
    <mergeCell ref="O36:O38"/>
    <mergeCell ref="P36:P38"/>
    <mergeCell ref="L16:L18"/>
    <mergeCell ref="M16:M18"/>
    <mergeCell ref="N16:N18"/>
    <mergeCell ref="O16:O18"/>
    <mergeCell ref="P16:P18"/>
    <mergeCell ref="L28:L29"/>
    <mergeCell ref="M28:M29"/>
    <mergeCell ref="N28:N29"/>
    <mergeCell ref="O28:O29"/>
    <mergeCell ref="P28:P29"/>
    <mergeCell ref="B35:B36"/>
    <mergeCell ref="C35:C36"/>
    <mergeCell ref="D35:D36"/>
    <mergeCell ref="E35:E36"/>
    <mergeCell ref="F35:F36"/>
    <mergeCell ref="B37:B38"/>
    <mergeCell ref="C37:C38"/>
    <mergeCell ref="D37:D38"/>
    <mergeCell ref="E37:E38"/>
    <mergeCell ref="F37:F38"/>
    <mergeCell ref="B31:B32"/>
    <mergeCell ref="C31:C32"/>
    <mergeCell ref="D31:D32"/>
    <mergeCell ref="E31:E32"/>
    <mergeCell ref="F31:F32"/>
    <mergeCell ref="B33:B34"/>
    <mergeCell ref="C33:C34"/>
    <mergeCell ref="D33:D34"/>
    <mergeCell ref="E33:E34"/>
    <mergeCell ref="F33:F34"/>
    <mergeCell ref="B17:B18"/>
    <mergeCell ref="C17:C18"/>
    <mergeCell ref="D17:D18"/>
    <mergeCell ref="E17:E18"/>
    <mergeCell ref="F17:F18"/>
    <mergeCell ref="B29:B30"/>
    <mergeCell ref="C29:C30"/>
    <mergeCell ref="D29:D30"/>
    <mergeCell ref="E29:E30"/>
    <mergeCell ref="F29:F30"/>
    <mergeCell ref="B13:B14"/>
    <mergeCell ref="C13:C14"/>
    <mergeCell ref="D13:D14"/>
    <mergeCell ref="E13:E14"/>
    <mergeCell ref="F13:F14"/>
    <mergeCell ref="B15:B16"/>
    <mergeCell ref="C15:C16"/>
    <mergeCell ref="D15:D16"/>
    <mergeCell ref="E15:E16"/>
    <mergeCell ref="F15:F16"/>
    <mergeCell ref="AN4:AN6"/>
    <mergeCell ref="B9:B10"/>
    <mergeCell ref="C9:C10"/>
    <mergeCell ref="D9:D10"/>
    <mergeCell ref="E9:E10"/>
    <mergeCell ref="F9:F10"/>
    <mergeCell ref="B11:B12"/>
    <mergeCell ref="C11:C12"/>
    <mergeCell ref="D11:D12"/>
    <mergeCell ref="E11:E12"/>
    <mergeCell ref="F11:F12"/>
    <mergeCell ref="L8:L9"/>
    <mergeCell ref="M8:M9"/>
    <mergeCell ref="N8:N9"/>
    <mergeCell ref="O8:O9"/>
    <mergeCell ref="P8:P9"/>
    <mergeCell ref="L10:L15"/>
    <mergeCell ref="M10:M15"/>
    <mergeCell ref="N10:N15"/>
    <mergeCell ref="O10:O15"/>
    <mergeCell ref="P10:P15"/>
    <mergeCell ref="AK8:AK10"/>
    <mergeCell ref="AL8:AL10"/>
    <mergeCell ref="AM8:AM10"/>
    <mergeCell ref="AK52:AK54"/>
    <mergeCell ref="AL52:AL54"/>
    <mergeCell ref="AM52:AM54"/>
    <mergeCell ref="AK55:AK57"/>
    <mergeCell ref="AL55:AL57"/>
    <mergeCell ref="AM55:AM57"/>
    <mergeCell ref="AK58:AK59"/>
    <mergeCell ref="AL58:AL59"/>
    <mergeCell ref="AM58:AM59"/>
    <mergeCell ref="AK34:AK36"/>
    <mergeCell ref="AL34:AL36"/>
    <mergeCell ref="AM34:AM36"/>
    <mergeCell ref="AK37:AK38"/>
    <mergeCell ref="AL37:AL38"/>
    <mergeCell ref="AM37:AM38"/>
    <mergeCell ref="AK49:AK51"/>
    <mergeCell ref="AL49:AL51"/>
    <mergeCell ref="AM49:AM51"/>
    <mergeCell ref="AK17:AK18"/>
    <mergeCell ref="AL17:AL18"/>
    <mergeCell ref="AM17:AM18"/>
    <mergeCell ref="AK28:AK30"/>
    <mergeCell ref="AL28:AL30"/>
    <mergeCell ref="AM28:AM30"/>
    <mergeCell ref="AK31:AK33"/>
    <mergeCell ref="AL31:AL33"/>
    <mergeCell ref="AM31:AM33"/>
    <mergeCell ref="AK11:AK13"/>
    <mergeCell ref="AL11:AL13"/>
    <mergeCell ref="AM11:AM13"/>
    <mergeCell ref="AK14:AK16"/>
    <mergeCell ref="AL14:AL16"/>
    <mergeCell ref="AM14:AM16"/>
    <mergeCell ref="Q34:Q35"/>
    <mergeCell ref="R34:R35"/>
    <mergeCell ref="S34:S35"/>
    <mergeCell ref="T34:T35"/>
    <mergeCell ref="U34:U35"/>
    <mergeCell ref="S14:S15"/>
    <mergeCell ref="T14:T15"/>
    <mergeCell ref="U14:U15"/>
    <mergeCell ref="Q16:Q17"/>
    <mergeCell ref="R16:R17"/>
    <mergeCell ref="S16:S17"/>
    <mergeCell ref="T16:T17"/>
    <mergeCell ref="U16:U17"/>
    <mergeCell ref="Q28:Q29"/>
    <mergeCell ref="R28:R29"/>
    <mergeCell ref="S28:S29"/>
    <mergeCell ref="T28:T29"/>
    <mergeCell ref="U28:U29"/>
    <mergeCell ref="Q36:Q37"/>
    <mergeCell ref="R36:R37"/>
    <mergeCell ref="S36:S37"/>
    <mergeCell ref="T36:T37"/>
    <mergeCell ref="U36:U37"/>
    <mergeCell ref="Q30:Q31"/>
    <mergeCell ref="R30:R31"/>
    <mergeCell ref="S30:S31"/>
    <mergeCell ref="T30:T31"/>
    <mergeCell ref="U30:U31"/>
    <mergeCell ref="Q32:Q33"/>
    <mergeCell ref="R32:R33"/>
    <mergeCell ref="S32:S33"/>
    <mergeCell ref="T32:T33"/>
    <mergeCell ref="U32:U33"/>
    <mergeCell ref="W54:W57"/>
    <mergeCell ref="X54:X57"/>
    <mergeCell ref="Y54:Y57"/>
    <mergeCell ref="Z54:Z57"/>
    <mergeCell ref="V58:V59"/>
    <mergeCell ref="W58:W59"/>
    <mergeCell ref="X58:X59"/>
    <mergeCell ref="Y58:Y59"/>
    <mergeCell ref="Z58:Z59"/>
    <mergeCell ref="V54:V57"/>
    <mergeCell ref="W49:W50"/>
    <mergeCell ref="X49:X50"/>
    <mergeCell ref="Y49:Y50"/>
    <mergeCell ref="Z49:Z50"/>
    <mergeCell ref="V51:V53"/>
    <mergeCell ref="W51:W53"/>
    <mergeCell ref="X51:X53"/>
    <mergeCell ref="Y51:Y53"/>
    <mergeCell ref="Z51:Z53"/>
    <mergeCell ref="V49:V50"/>
    <mergeCell ref="W33:W36"/>
    <mergeCell ref="X33:X36"/>
    <mergeCell ref="Y33:Y36"/>
    <mergeCell ref="Z33:Z36"/>
    <mergeCell ref="V37:V38"/>
    <mergeCell ref="W37:W38"/>
    <mergeCell ref="X37:X38"/>
    <mergeCell ref="Y37:Y38"/>
    <mergeCell ref="Z37:Z38"/>
    <mergeCell ref="V33:V36"/>
    <mergeCell ref="W28:W29"/>
    <mergeCell ref="X28:X29"/>
    <mergeCell ref="Y28:Y29"/>
    <mergeCell ref="Z28:Z29"/>
    <mergeCell ref="V30:V32"/>
    <mergeCell ref="W30:W32"/>
    <mergeCell ref="X30:X32"/>
    <mergeCell ref="Y30:Y32"/>
    <mergeCell ref="Z30:Z32"/>
    <mergeCell ref="V28:V29"/>
    <mergeCell ref="Z13:Z16"/>
    <mergeCell ref="V17:V18"/>
    <mergeCell ref="W17:W18"/>
    <mergeCell ref="X17:X18"/>
    <mergeCell ref="Y17:Y18"/>
    <mergeCell ref="Z17:Z18"/>
    <mergeCell ref="X8:X9"/>
    <mergeCell ref="Y8:Y9"/>
    <mergeCell ref="Z8:Z9"/>
    <mergeCell ref="V10:V12"/>
    <mergeCell ref="W10:W12"/>
    <mergeCell ref="X10:X12"/>
    <mergeCell ref="Y10:Y12"/>
    <mergeCell ref="Z10:Z12"/>
    <mergeCell ref="I9:I12"/>
    <mergeCell ref="V8:V9"/>
    <mergeCell ref="W8:W9"/>
    <mergeCell ref="V13:V16"/>
    <mergeCell ref="W13:W16"/>
    <mergeCell ref="Q8:Q9"/>
    <mergeCell ref="R8:R9"/>
    <mergeCell ref="X13:X16"/>
    <mergeCell ref="Y13:Y16"/>
    <mergeCell ref="S8:S9"/>
    <mergeCell ref="T8:T9"/>
    <mergeCell ref="U8:U9"/>
    <mergeCell ref="Q10:Q11"/>
    <mergeCell ref="R10:R11"/>
    <mergeCell ref="S10:S11"/>
    <mergeCell ref="T10:T11"/>
    <mergeCell ref="U10:U11"/>
    <mergeCell ref="Q12:Q13"/>
    <mergeCell ref="R12:R13"/>
    <mergeCell ref="S12:S13"/>
    <mergeCell ref="T12:T13"/>
    <mergeCell ref="U12:U13"/>
    <mergeCell ref="Q14:Q15"/>
    <mergeCell ref="R14:R15"/>
    <mergeCell ref="G37:G38"/>
    <mergeCell ref="H37:H38"/>
    <mergeCell ref="I37:I38"/>
    <mergeCell ref="J37:J38"/>
    <mergeCell ref="K37:K38"/>
    <mergeCell ref="G50:G53"/>
    <mergeCell ref="H50:H53"/>
    <mergeCell ref="I50:I53"/>
    <mergeCell ref="J50:J53"/>
    <mergeCell ref="K50:K53"/>
    <mergeCell ref="J9:J12"/>
    <mergeCell ref="G13:G16"/>
    <mergeCell ref="H13:H16"/>
    <mergeCell ref="J13:J16"/>
    <mergeCell ref="I13:I16"/>
    <mergeCell ref="AF21:AJ21"/>
    <mergeCell ref="AK21:AO21"/>
    <mergeCell ref="K29:K32"/>
    <mergeCell ref="G33:G36"/>
    <mergeCell ref="H33:H36"/>
    <mergeCell ref="I33:I36"/>
    <mergeCell ref="J33:J36"/>
    <mergeCell ref="K33:K36"/>
    <mergeCell ref="G17:G18"/>
    <mergeCell ref="H17:H18"/>
    <mergeCell ref="J17:J18"/>
    <mergeCell ref="G29:G32"/>
    <mergeCell ref="H29:H32"/>
    <mergeCell ref="I29:I32"/>
    <mergeCell ref="J29:J32"/>
    <mergeCell ref="I17:I18"/>
    <mergeCell ref="K17:K18"/>
    <mergeCell ref="K13:K16"/>
    <mergeCell ref="K9:K12"/>
    <mergeCell ref="B42:F42"/>
    <mergeCell ref="G42:K42"/>
    <mergeCell ref="L42:P42"/>
    <mergeCell ref="Q42:U42"/>
    <mergeCell ref="V42:Z42"/>
    <mergeCell ref="AA42:AE42"/>
    <mergeCell ref="AF42:AJ42"/>
    <mergeCell ref="AK42:AO42"/>
    <mergeCell ref="AA1:AE1"/>
    <mergeCell ref="AF1:AJ1"/>
    <mergeCell ref="AK1:AO1"/>
    <mergeCell ref="B21:F21"/>
    <mergeCell ref="G21:K21"/>
    <mergeCell ref="L21:P21"/>
    <mergeCell ref="Q21:U21"/>
    <mergeCell ref="V21:Z21"/>
    <mergeCell ref="AA21:AE21"/>
    <mergeCell ref="B1:F1"/>
    <mergeCell ref="G1:K1"/>
    <mergeCell ref="L1:P1"/>
    <mergeCell ref="Q1:U1"/>
    <mergeCell ref="V1:Z1"/>
    <mergeCell ref="G9:G12"/>
    <mergeCell ref="H9:H12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Q42"/>
  <sheetViews>
    <sheetView workbookViewId="0">
      <pane xSplit="1" ySplit="2" topLeftCell="Q3" activePane="bottomRight" state="frozen"/>
      <selection activeCell="A5" sqref="A5"/>
      <selection pane="topRight" activeCell="A5" sqref="A5"/>
      <selection pane="bottomLeft" activeCell="A5" sqref="A5"/>
      <selection pane="bottomRight" activeCell="K26" sqref="K26"/>
    </sheetView>
  </sheetViews>
  <sheetFormatPr defaultColWidth="8.77734375" defaultRowHeight="14.4" x14ac:dyDescent="0.3"/>
  <cols>
    <col min="1" max="1" width="18" customWidth="1"/>
    <col min="2" max="2" width="6.44140625" bestFit="1" customWidth="1"/>
    <col min="3" max="5" width="5" bestFit="1" customWidth="1"/>
    <col min="6" max="6" width="8" bestFit="1" customWidth="1"/>
    <col min="7" max="7" width="6.44140625" bestFit="1" customWidth="1"/>
    <col min="8" max="8" width="4" bestFit="1" customWidth="1"/>
    <col min="9" max="9" width="5" bestFit="1" customWidth="1"/>
    <col min="10" max="10" width="4" bestFit="1" customWidth="1"/>
    <col min="11" max="11" width="8" bestFit="1" customWidth="1"/>
    <col min="12" max="12" width="6.44140625" bestFit="1" customWidth="1"/>
    <col min="13" max="13" width="4" bestFit="1" customWidth="1"/>
    <col min="14" max="14" width="5.44140625" bestFit="1" customWidth="1"/>
    <col min="15" max="15" width="4" bestFit="1" customWidth="1"/>
    <col min="16" max="16" width="8" bestFit="1" customWidth="1"/>
    <col min="17" max="17" width="6.44140625" bestFit="1" customWidth="1"/>
    <col min="18" max="18" width="4" bestFit="1" customWidth="1"/>
    <col min="19" max="19" width="6.44140625" bestFit="1" customWidth="1"/>
    <col min="20" max="20" width="4" bestFit="1" customWidth="1"/>
    <col min="21" max="21" width="8" bestFit="1" customWidth="1"/>
    <col min="22" max="22" width="6.44140625" bestFit="1" customWidth="1"/>
    <col min="23" max="23" width="4" bestFit="1" customWidth="1"/>
    <col min="24" max="24" width="5.44140625" bestFit="1" customWidth="1"/>
    <col min="25" max="25" width="5" bestFit="1" customWidth="1"/>
    <col min="26" max="26" width="8" bestFit="1" customWidth="1"/>
    <col min="27" max="27" width="6.44140625" bestFit="1" customWidth="1"/>
    <col min="28" max="28" width="4" customWidth="1"/>
    <col min="29" max="29" width="5.44140625" bestFit="1" customWidth="1"/>
    <col min="30" max="30" width="5" bestFit="1" customWidth="1"/>
    <col min="31" max="31" width="8" bestFit="1" customWidth="1"/>
    <col min="32" max="32" width="6.44140625" bestFit="1" customWidth="1"/>
    <col min="33" max="33" width="4" bestFit="1" customWidth="1"/>
    <col min="34" max="34" width="6.44140625" bestFit="1" customWidth="1"/>
    <col min="35" max="35" width="4" bestFit="1" customWidth="1"/>
    <col min="36" max="36" width="8" bestFit="1" customWidth="1"/>
    <col min="37" max="37" width="6.44140625" bestFit="1" customWidth="1"/>
    <col min="38" max="38" width="8.44140625" bestFit="1" customWidth="1"/>
    <col min="39" max="40" width="5.44140625" bestFit="1" customWidth="1"/>
    <col min="41" max="41" width="8" bestFit="1" customWidth="1"/>
  </cols>
  <sheetData>
    <row r="1" spans="1:42" x14ac:dyDescent="0.3">
      <c r="A1" s="58" t="s">
        <v>186</v>
      </c>
      <c r="B1" s="152" t="s">
        <v>1</v>
      </c>
      <c r="C1" s="152"/>
      <c r="D1" s="152"/>
      <c r="E1" s="152"/>
      <c r="F1" s="152"/>
      <c r="G1" s="152" t="s">
        <v>2</v>
      </c>
      <c r="H1" s="152"/>
      <c r="I1" s="152"/>
      <c r="J1" s="152"/>
      <c r="K1" s="152"/>
      <c r="L1" s="152" t="s">
        <v>3</v>
      </c>
      <c r="M1" s="152"/>
      <c r="N1" s="152"/>
      <c r="O1" s="152"/>
      <c r="P1" s="152"/>
      <c r="Q1" s="152" t="s">
        <v>4</v>
      </c>
      <c r="R1" s="152"/>
      <c r="S1" s="152"/>
      <c r="T1" s="152"/>
      <c r="U1" s="152"/>
      <c r="V1" s="152" t="s">
        <v>5</v>
      </c>
      <c r="W1" s="152"/>
      <c r="X1" s="152"/>
      <c r="Y1" s="152"/>
      <c r="Z1" s="152"/>
      <c r="AA1" s="152" t="s">
        <v>6</v>
      </c>
      <c r="AB1" s="152"/>
      <c r="AC1" s="152"/>
      <c r="AD1" s="152"/>
      <c r="AE1" s="152"/>
      <c r="AF1" s="152" t="s">
        <v>7</v>
      </c>
      <c r="AG1" s="152"/>
      <c r="AH1" s="152"/>
      <c r="AI1" s="152"/>
      <c r="AJ1" s="152"/>
      <c r="AK1" s="152" t="s">
        <v>8</v>
      </c>
      <c r="AL1" s="152"/>
      <c r="AM1" s="152"/>
      <c r="AN1" s="152"/>
      <c r="AO1" s="152"/>
    </row>
    <row r="2" spans="1:42" x14ac:dyDescent="0.3">
      <c r="B2" s="55" t="s">
        <v>37</v>
      </c>
      <c r="C2" s="55" t="s">
        <v>11</v>
      </c>
      <c r="D2" s="55" t="s">
        <v>27</v>
      </c>
      <c r="E2" s="55" t="s">
        <v>11</v>
      </c>
      <c r="F2" s="55" t="s">
        <v>28</v>
      </c>
      <c r="G2" s="3" t="s">
        <v>37</v>
      </c>
      <c r="H2" s="3" t="s">
        <v>11</v>
      </c>
      <c r="I2" s="3" t="s">
        <v>27</v>
      </c>
      <c r="J2" s="3" t="s">
        <v>11</v>
      </c>
      <c r="K2" s="3" t="s">
        <v>28</v>
      </c>
      <c r="L2" s="3" t="s">
        <v>37</v>
      </c>
      <c r="M2" s="3" t="s">
        <v>11</v>
      </c>
      <c r="N2" s="3" t="s">
        <v>27</v>
      </c>
      <c r="O2" s="3" t="s">
        <v>11</v>
      </c>
      <c r="P2" s="3" t="s">
        <v>28</v>
      </c>
      <c r="Q2" s="3" t="s">
        <v>37</v>
      </c>
      <c r="R2" s="3" t="s">
        <v>11</v>
      </c>
      <c r="S2" s="3" t="s">
        <v>27</v>
      </c>
      <c r="T2" s="3" t="s">
        <v>11</v>
      </c>
      <c r="U2" s="3" t="s">
        <v>28</v>
      </c>
      <c r="V2" s="3" t="s">
        <v>37</v>
      </c>
      <c r="W2" s="3" t="s">
        <v>11</v>
      </c>
      <c r="X2" s="3" t="s">
        <v>27</v>
      </c>
      <c r="Y2" s="3" t="s">
        <v>11</v>
      </c>
      <c r="Z2" s="3" t="s">
        <v>28</v>
      </c>
      <c r="AA2" s="55" t="s">
        <v>37</v>
      </c>
      <c r="AB2" s="55" t="s">
        <v>11</v>
      </c>
      <c r="AC2" s="55" t="s">
        <v>27</v>
      </c>
      <c r="AD2" s="55" t="s">
        <v>11</v>
      </c>
      <c r="AE2" s="55" t="s">
        <v>28</v>
      </c>
      <c r="AF2" s="3" t="s">
        <v>37</v>
      </c>
      <c r="AG2" s="3" t="s">
        <v>11</v>
      </c>
      <c r="AH2" s="3" t="s">
        <v>27</v>
      </c>
      <c r="AI2" s="3" t="s">
        <v>11</v>
      </c>
      <c r="AJ2" s="3" t="s">
        <v>28</v>
      </c>
      <c r="AK2" s="55" t="s">
        <v>37</v>
      </c>
      <c r="AL2" s="55" t="s">
        <v>11</v>
      </c>
      <c r="AM2" s="55" t="s">
        <v>27</v>
      </c>
      <c r="AN2" s="55" t="s">
        <v>11</v>
      </c>
      <c r="AO2" s="3" t="s">
        <v>28</v>
      </c>
    </row>
    <row r="3" spans="1:42" x14ac:dyDescent="0.3">
      <c r="B3" s="25" t="s">
        <v>222</v>
      </c>
      <c r="C3" s="3">
        <v>66</v>
      </c>
      <c r="D3" s="3">
        <v>221</v>
      </c>
      <c r="E3" s="3">
        <v>64</v>
      </c>
      <c r="F3" s="3">
        <v>196</v>
      </c>
      <c r="G3" s="102" t="s">
        <v>311</v>
      </c>
      <c r="H3" s="103">
        <v>239</v>
      </c>
      <c r="I3" s="103">
        <v>165</v>
      </c>
      <c r="J3" s="103">
        <v>228</v>
      </c>
      <c r="K3" s="103">
        <v>148</v>
      </c>
      <c r="AA3" s="36" t="s">
        <v>12</v>
      </c>
      <c r="AB3" s="3">
        <v>277</v>
      </c>
      <c r="AC3" s="37">
        <v>195.2</v>
      </c>
      <c r="AD3" s="3">
        <v>302</v>
      </c>
      <c r="AE3" s="37">
        <v>185.5</v>
      </c>
      <c r="AK3" s="3"/>
      <c r="AL3" s="3" t="s">
        <v>212</v>
      </c>
      <c r="AM3" s="3" t="s">
        <v>211</v>
      </c>
      <c r="AN3" s="3" t="s">
        <v>217</v>
      </c>
    </row>
    <row r="4" spans="1:42" x14ac:dyDescent="0.3">
      <c r="B4" s="26" t="s">
        <v>223</v>
      </c>
      <c r="C4" s="3">
        <v>150</v>
      </c>
      <c r="D4" s="3">
        <v>252</v>
      </c>
      <c r="E4" s="3">
        <v>141</v>
      </c>
      <c r="F4" s="3">
        <v>230</v>
      </c>
      <c r="G4" s="104" t="s">
        <v>312</v>
      </c>
      <c r="H4" s="105">
        <v>184</v>
      </c>
      <c r="I4" s="105">
        <v>181</v>
      </c>
      <c r="J4" s="105">
        <v>164</v>
      </c>
      <c r="K4" s="105">
        <v>174</v>
      </c>
      <c r="Q4" s="3"/>
      <c r="R4" s="85" t="s">
        <v>304</v>
      </c>
      <c r="S4" s="85"/>
      <c r="T4" s="84"/>
      <c r="U4" s="84"/>
      <c r="V4" s="31" t="s">
        <v>196</v>
      </c>
      <c r="W4" s="3">
        <v>490</v>
      </c>
      <c r="X4" s="3">
        <v>226</v>
      </c>
      <c r="Y4" s="3">
        <v>559</v>
      </c>
      <c r="Z4" s="34">
        <v>219</v>
      </c>
      <c r="AA4" s="36" t="s">
        <v>13</v>
      </c>
      <c r="AB4" s="3">
        <v>168</v>
      </c>
      <c r="AC4" s="37">
        <v>241.5</v>
      </c>
      <c r="AD4" s="3">
        <v>179</v>
      </c>
      <c r="AE4" s="37">
        <v>214.9</v>
      </c>
      <c r="AK4" s="39" t="s">
        <v>214</v>
      </c>
      <c r="AL4" s="3">
        <v>1503</v>
      </c>
      <c r="AM4" s="37">
        <v>186.98</v>
      </c>
      <c r="AN4" s="162">
        <v>205.91</v>
      </c>
      <c r="AO4" s="5"/>
    </row>
    <row r="5" spans="1:42" x14ac:dyDescent="0.3">
      <c r="B5" s="26" t="s">
        <v>224</v>
      </c>
      <c r="C5" s="3">
        <v>134</v>
      </c>
      <c r="D5" s="3">
        <v>273</v>
      </c>
      <c r="E5" s="3">
        <v>135</v>
      </c>
      <c r="F5" s="3">
        <v>232</v>
      </c>
      <c r="Q5" s="85" t="s">
        <v>302</v>
      </c>
      <c r="R5" s="3">
        <v>636</v>
      </c>
      <c r="S5" s="3">
        <v>217</v>
      </c>
      <c r="V5" s="32" t="s">
        <v>198</v>
      </c>
      <c r="W5" s="33">
        <v>476</v>
      </c>
      <c r="X5" s="33">
        <v>277</v>
      </c>
      <c r="Y5" s="33">
        <v>574</v>
      </c>
      <c r="Z5" s="54">
        <v>232</v>
      </c>
      <c r="AA5" s="36" t="s">
        <v>14</v>
      </c>
      <c r="AB5" s="3">
        <v>93</v>
      </c>
      <c r="AC5" s="37">
        <v>252</v>
      </c>
      <c r="AD5" s="3">
        <v>89</v>
      </c>
      <c r="AE5" s="37">
        <v>213.8</v>
      </c>
      <c r="AK5" s="40" t="s">
        <v>215</v>
      </c>
      <c r="AL5" s="3">
        <v>1620</v>
      </c>
      <c r="AM5" s="37">
        <v>204.43</v>
      </c>
      <c r="AN5" s="162"/>
      <c r="AO5" s="5"/>
    </row>
    <row r="6" spans="1:42" x14ac:dyDescent="0.3">
      <c r="B6" s="26" t="s">
        <v>225</v>
      </c>
      <c r="C6" s="3">
        <v>117</v>
      </c>
      <c r="D6" s="3">
        <v>282</v>
      </c>
      <c r="E6" s="3">
        <v>123</v>
      </c>
      <c r="F6" s="3">
        <v>210</v>
      </c>
      <c r="Q6" s="85" t="s">
        <v>303</v>
      </c>
      <c r="R6" s="3">
        <v>687</v>
      </c>
      <c r="S6" s="3">
        <v>232</v>
      </c>
      <c r="V6" s="32" t="s">
        <v>197</v>
      </c>
      <c r="W6" s="3">
        <v>423</v>
      </c>
      <c r="X6" s="3">
        <v>276</v>
      </c>
      <c r="Y6" s="3">
        <v>577</v>
      </c>
      <c r="Z6" s="34">
        <v>232</v>
      </c>
      <c r="AA6" s="36" t="s">
        <v>15</v>
      </c>
      <c r="AB6" s="3">
        <v>80</v>
      </c>
      <c r="AC6" s="37">
        <v>287.89999999999998</v>
      </c>
      <c r="AD6" s="3">
        <v>117</v>
      </c>
      <c r="AE6" s="37">
        <v>199</v>
      </c>
      <c r="AK6" s="3" t="s">
        <v>216</v>
      </c>
      <c r="AL6" s="3">
        <v>1500</v>
      </c>
      <c r="AM6" s="37">
        <v>226.48</v>
      </c>
      <c r="AN6" s="162"/>
      <c r="AO6" s="12"/>
      <c r="AP6" s="8"/>
    </row>
    <row r="7" spans="1:42" x14ac:dyDescent="0.3">
      <c r="B7" s="26"/>
      <c r="C7" s="3"/>
      <c r="D7" s="3"/>
      <c r="E7" s="3"/>
      <c r="F7" s="3"/>
      <c r="V7" s="15"/>
      <c r="AA7" s="36"/>
      <c r="AB7" s="3"/>
      <c r="AC7" s="37"/>
      <c r="AD7" s="3"/>
      <c r="AE7" s="37"/>
      <c r="AK7" s="3"/>
      <c r="AL7" s="3" t="s">
        <v>212</v>
      </c>
      <c r="AM7" s="3" t="s">
        <v>211</v>
      </c>
      <c r="AN7" s="3"/>
    </row>
    <row r="8" spans="1:42" x14ac:dyDescent="0.3">
      <c r="B8" s="26" t="s">
        <v>226</v>
      </c>
      <c r="C8" s="3">
        <v>170</v>
      </c>
      <c r="D8" s="3">
        <v>271</v>
      </c>
      <c r="E8" s="3">
        <v>176</v>
      </c>
      <c r="F8" s="3">
        <v>218</v>
      </c>
      <c r="G8" s="3" t="s">
        <v>16</v>
      </c>
      <c r="H8" s="3">
        <v>47</v>
      </c>
      <c r="I8" s="3">
        <v>245</v>
      </c>
      <c r="J8" s="3">
        <v>52</v>
      </c>
      <c r="K8" s="3">
        <v>170</v>
      </c>
      <c r="L8" s="152" t="s">
        <v>191</v>
      </c>
      <c r="M8" s="152">
        <v>131</v>
      </c>
      <c r="N8" s="152">
        <v>288</v>
      </c>
      <c r="O8" s="152">
        <v>119</v>
      </c>
      <c r="P8" s="152">
        <v>222</v>
      </c>
      <c r="Q8" s="152" t="s">
        <v>200</v>
      </c>
      <c r="R8" s="152">
        <v>138</v>
      </c>
      <c r="S8" s="152">
        <v>339</v>
      </c>
      <c r="T8" s="152">
        <v>143</v>
      </c>
      <c r="U8" s="152">
        <v>221</v>
      </c>
      <c r="V8" s="152" t="s">
        <v>191</v>
      </c>
      <c r="W8" s="152">
        <v>132</v>
      </c>
      <c r="X8" s="152">
        <v>241</v>
      </c>
      <c r="Y8" s="152">
        <v>202</v>
      </c>
      <c r="Z8" s="153">
        <v>205</v>
      </c>
      <c r="AA8" s="36" t="s">
        <v>16</v>
      </c>
      <c r="AB8" s="3">
        <v>135</v>
      </c>
      <c r="AC8" s="37">
        <v>265.60000000000002</v>
      </c>
      <c r="AD8" s="3">
        <v>192</v>
      </c>
      <c r="AE8" s="37">
        <v>200.4</v>
      </c>
      <c r="AF8" s="152" t="s">
        <v>207</v>
      </c>
      <c r="AG8" s="159">
        <v>164</v>
      </c>
      <c r="AH8" s="167">
        <v>249.9</v>
      </c>
      <c r="AI8" s="159">
        <v>160</v>
      </c>
      <c r="AJ8" s="167">
        <v>183.4</v>
      </c>
      <c r="AK8" s="152" t="s">
        <v>207</v>
      </c>
      <c r="AL8" s="152">
        <v>772</v>
      </c>
      <c r="AM8" s="162">
        <v>209</v>
      </c>
    </row>
    <row r="9" spans="1:42" x14ac:dyDescent="0.3">
      <c r="B9" s="164" t="s">
        <v>218</v>
      </c>
      <c r="C9" s="152">
        <v>190</v>
      </c>
      <c r="D9" s="152">
        <v>286</v>
      </c>
      <c r="E9" s="152">
        <v>185</v>
      </c>
      <c r="F9" s="152">
        <v>229</v>
      </c>
      <c r="G9" s="152" t="s">
        <v>181</v>
      </c>
      <c r="H9" s="152">
        <v>221</v>
      </c>
      <c r="I9" s="152">
        <v>230</v>
      </c>
      <c r="J9" s="152">
        <v>259</v>
      </c>
      <c r="K9" s="152">
        <v>182</v>
      </c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3"/>
      <c r="AA9" s="36" t="s">
        <v>17</v>
      </c>
      <c r="AB9" s="3">
        <v>77</v>
      </c>
      <c r="AC9" s="37">
        <v>239.4</v>
      </c>
      <c r="AD9" s="3">
        <v>137</v>
      </c>
      <c r="AE9" s="37">
        <v>216.9</v>
      </c>
      <c r="AF9" s="152"/>
      <c r="AG9" s="159"/>
      <c r="AH9" s="167"/>
      <c r="AI9" s="159"/>
      <c r="AJ9" s="167"/>
      <c r="AK9" s="152"/>
      <c r="AL9" s="152"/>
      <c r="AM9" s="162"/>
    </row>
    <row r="10" spans="1:42" x14ac:dyDescent="0.3">
      <c r="B10" s="164"/>
      <c r="C10" s="152"/>
      <c r="D10" s="152"/>
      <c r="E10" s="152"/>
      <c r="F10" s="152"/>
      <c r="G10" s="152"/>
      <c r="H10" s="152"/>
      <c r="I10" s="152"/>
      <c r="J10" s="152"/>
      <c r="K10" s="152"/>
      <c r="L10" s="152" t="s">
        <v>248</v>
      </c>
      <c r="M10" s="152">
        <v>350</v>
      </c>
      <c r="N10" s="152">
        <v>242</v>
      </c>
      <c r="O10" s="152">
        <v>394</v>
      </c>
      <c r="P10" s="152">
        <v>190</v>
      </c>
      <c r="Q10" s="152" t="s">
        <v>201</v>
      </c>
      <c r="R10" s="152">
        <v>136</v>
      </c>
      <c r="S10" s="152">
        <v>298</v>
      </c>
      <c r="T10" s="152">
        <v>169</v>
      </c>
      <c r="U10" s="152">
        <v>232</v>
      </c>
      <c r="V10" s="152" t="s">
        <v>192</v>
      </c>
      <c r="W10" s="152">
        <v>183</v>
      </c>
      <c r="X10" s="152">
        <v>250</v>
      </c>
      <c r="Y10" s="152">
        <v>247</v>
      </c>
      <c r="Z10" s="153">
        <v>199</v>
      </c>
      <c r="AA10" s="36" t="s">
        <v>18</v>
      </c>
      <c r="AB10" s="3">
        <v>85</v>
      </c>
      <c r="AC10" s="37">
        <v>234</v>
      </c>
      <c r="AD10" s="3">
        <v>158</v>
      </c>
      <c r="AE10" s="37">
        <v>210.1</v>
      </c>
      <c r="AF10" s="152"/>
      <c r="AG10" s="159"/>
      <c r="AH10" s="167"/>
      <c r="AI10" s="159"/>
      <c r="AJ10" s="167"/>
      <c r="AK10" s="152"/>
      <c r="AL10" s="152"/>
      <c r="AM10" s="162"/>
    </row>
    <row r="11" spans="1:42" x14ac:dyDescent="0.3">
      <c r="B11" s="164" t="s">
        <v>219</v>
      </c>
      <c r="C11" s="152">
        <v>253</v>
      </c>
      <c r="D11" s="152">
        <v>283</v>
      </c>
      <c r="E11" s="152">
        <v>289</v>
      </c>
      <c r="F11" s="152">
        <v>225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3"/>
      <c r="AA11" s="36" t="s">
        <v>19</v>
      </c>
      <c r="AB11" s="3">
        <v>84</v>
      </c>
      <c r="AC11" s="37">
        <v>252.1</v>
      </c>
      <c r="AD11" s="3">
        <v>160</v>
      </c>
      <c r="AE11" s="37">
        <v>204.9</v>
      </c>
      <c r="AF11" s="152" t="s">
        <v>208</v>
      </c>
      <c r="AG11" s="159">
        <v>157</v>
      </c>
      <c r="AH11" s="167">
        <v>221.2</v>
      </c>
      <c r="AI11" s="159">
        <v>181</v>
      </c>
      <c r="AJ11" s="167">
        <v>185.7</v>
      </c>
      <c r="AK11" s="158" t="s">
        <v>208</v>
      </c>
      <c r="AL11" s="152">
        <v>692</v>
      </c>
      <c r="AM11" s="162">
        <v>196.8</v>
      </c>
    </row>
    <row r="12" spans="1:42" x14ac:dyDescent="0.3">
      <c r="B12" s="164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 t="s">
        <v>202</v>
      </c>
      <c r="R12" s="152">
        <v>179</v>
      </c>
      <c r="S12" s="152">
        <v>275</v>
      </c>
      <c r="T12" s="152">
        <v>256</v>
      </c>
      <c r="U12" s="152">
        <v>202</v>
      </c>
      <c r="V12" s="152"/>
      <c r="W12" s="152"/>
      <c r="X12" s="152"/>
      <c r="Y12" s="152"/>
      <c r="Z12" s="153"/>
      <c r="AA12" s="36" t="s">
        <v>20</v>
      </c>
      <c r="AB12" s="3">
        <v>69</v>
      </c>
      <c r="AC12" s="37">
        <v>229.4</v>
      </c>
      <c r="AD12" s="3">
        <v>167</v>
      </c>
      <c r="AE12" s="37">
        <v>187.6</v>
      </c>
      <c r="AF12" s="152"/>
      <c r="AG12" s="159"/>
      <c r="AH12" s="167"/>
      <c r="AI12" s="159"/>
      <c r="AJ12" s="167"/>
      <c r="AK12" s="158"/>
      <c r="AL12" s="152"/>
      <c r="AM12" s="162"/>
    </row>
    <row r="13" spans="1:42" x14ac:dyDescent="0.3">
      <c r="B13" s="164" t="s">
        <v>220</v>
      </c>
      <c r="C13" s="152">
        <v>297</v>
      </c>
      <c r="D13" s="152">
        <v>271</v>
      </c>
      <c r="E13" s="152">
        <v>318</v>
      </c>
      <c r="F13" s="152">
        <v>209</v>
      </c>
      <c r="G13" s="152" t="s">
        <v>182</v>
      </c>
      <c r="H13" s="152">
        <v>308</v>
      </c>
      <c r="I13" s="152">
        <v>212</v>
      </c>
      <c r="J13" s="152">
        <v>317</v>
      </c>
      <c r="K13" s="152">
        <v>180</v>
      </c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 t="s">
        <v>182</v>
      </c>
      <c r="W13" s="152">
        <v>308</v>
      </c>
      <c r="X13" s="152">
        <v>237</v>
      </c>
      <c r="Y13" s="152">
        <v>358</v>
      </c>
      <c r="Z13" s="153">
        <v>182</v>
      </c>
      <c r="AA13" s="36" t="s">
        <v>21</v>
      </c>
      <c r="AB13" s="3">
        <v>67</v>
      </c>
      <c r="AC13" s="37">
        <v>241.9</v>
      </c>
      <c r="AD13" s="3">
        <v>168</v>
      </c>
      <c r="AE13" s="37">
        <v>177.2</v>
      </c>
      <c r="AF13" s="152"/>
      <c r="AG13" s="159"/>
      <c r="AH13" s="167"/>
      <c r="AI13" s="159"/>
      <c r="AJ13" s="167"/>
      <c r="AK13" s="158"/>
      <c r="AL13" s="152"/>
      <c r="AM13" s="162"/>
    </row>
    <row r="14" spans="1:42" x14ac:dyDescent="0.3">
      <c r="B14" s="164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 t="s">
        <v>203</v>
      </c>
      <c r="R14" s="152">
        <v>192</v>
      </c>
      <c r="S14" s="152">
        <v>259</v>
      </c>
      <c r="T14" s="152">
        <v>193</v>
      </c>
      <c r="U14" s="152">
        <v>194</v>
      </c>
      <c r="V14" s="152"/>
      <c r="W14" s="152"/>
      <c r="X14" s="152"/>
      <c r="Y14" s="152"/>
      <c r="Z14" s="153"/>
      <c r="AA14" s="36" t="s">
        <v>22</v>
      </c>
      <c r="AB14" s="3">
        <v>73</v>
      </c>
      <c r="AC14" s="37">
        <v>233.2</v>
      </c>
      <c r="AD14" s="3">
        <v>136</v>
      </c>
      <c r="AE14" s="37">
        <v>182.7</v>
      </c>
      <c r="AF14" s="158" t="s">
        <v>209</v>
      </c>
      <c r="AG14" s="159">
        <v>149</v>
      </c>
      <c r="AH14" s="167">
        <v>223.3</v>
      </c>
      <c r="AI14" s="159">
        <v>200</v>
      </c>
      <c r="AJ14" s="167">
        <v>165.3</v>
      </c>
      <c r="AK14" s="152" t="s">
        <v>209</v>
      </c>
      <c r="AL14" s="152">
        <v>749</v>
      </c>
      <c r="AM14" s="162">
        <v>191.3</v>
      </c>
    </row>
    <row r="15" spans="1:42" x14ac:dyDescent="0.3">
      <c r="B15" s="164" t="s">
        <v>221</v>
      </c>
      <c r="C15" s="152">
        <v>292</v>
      </c>
      <c r="D15" s="152">
        <v>254</v>
      </c>
      <c r="E15" s="152">
        <v>322</v>
      </c>
      <c r="F15" s="152">
        <v>197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3"/>
      <c r="AA15" s="36" t="s">
        <v>23</v>
      </c>
      <c r="AB15" s="3">
        <v>75</v>
      </c>
      <c r="AC15" s="37">
        <v>221.2</v>
      </c>
      <c r="AD15" s="3">
        <v>160</v>
      </c>
      <c r="AE15" s="37">
        <v>184.8</v>
      </c>
      <c r="AF15" s="158"/>
      <c r="AG15" s="159"/>
      <c r="AH15" s="167"/>
      <c r="AI15" s="159"/>
      <c r="AJ15" s="167"/>
      <c r="AK15" s="152"/>
      <c r="AL15" s="152"/>
      <c r="AM15" s="162"/>
    </row>
    <row r="16" spans="1:42" x14ac:dyDescent="0.3">
      <c r="B16" s="164"/>
      <c r="C16" s="152"/>
      <c r="D16" s="152"/>
      <c r="E16" s="152"/>
      <c r="F16" s="152"/>
      <c r="G16" s="152"/>
      <c r="H16" s="152"/>
      <c r="I16" s="152"/>
      <c r="J16" s="152"/>
      <c r="K16" s="152"/>
      <c r="L16" s="152" t="s">
        <v>249</v>
      </c>
      <c r="M16" s="152">
        <v>151</v>
      </c>
      <c r="N16" s="152">
        <v>192</v>
      </c>
      <c r="O16" s="152">
        <v>167</v>
      </c>
      <c r="P16" s="152">
        <v>161</v>
      </c>
      <c r="Q16" s="152" t="s">
        <v>204</v>
      </c>
      <c r="R16" s="152">
        <v>217</v>
      </c>
      <c r="S16" s="152">
        <v>247</v>
      </c>
      <c r="T16" s="152">
        <v>164</v>
      </c>
      <c r="U16" s="152">
        <v>182</v>
      </c>
      <c r="V16" s="152"/>
      <c r="W16" s="152"/>
      <c r="X16" s="152"/>
      <c r="Y16" s="152"/>
      <c r="Z16" s="153"/>
      <c r="AA16" s="36" t="s">
        <v>24</v>
      </c>
      <c r="AB16" s="3">
        <v>85</v>
      </c>
      <c r="AC16" s="37">
        <v>226.1</v>
      </c>
      <c r="AD16" s="3">
        <v>187</v>
      </c>
      <c r="AE16" s="37">
        <v>179</v>
      </c>
      <c r="AF16" s="158"/>
      <c r="AG16" s="159"/>
      <c r="AH16" s="167"/>
      <c r="AI16" s="159"/>
      <c r="AJ16" s="167"/>
      <c r="AK16" s="152"/>
      <c r="AL16" s="152"/>
      <c r="AM16" s="162"/>
    </row>
    <row r="17" spans="1:43" x14ac:dyDescent="0.3">
      <c r="B17" s="164" t="s">
        <v>210</v>
      </c>
      <c r="C17" s="152">
        <v>262</v>
      </c>
      <c r="D17" s="152">
        <v>258</v>
      </c>
      <c r="E17" s="152">
        <v>262</v>
      </c>
      <c r="F17" s="152">
        <v>201</v>
      </c>
      <c r="G17" s="152" t="s">
        <v>183</v>
      </c>
      <c r="H17" s="152">
        <v>204</v>
      </c>
      <c r="I17" s="152">
        <v>196</v>
      </c>
      <c r="J17" s="152">
        <v>247</v>
      </c>
      <c r="K17" s="152">
        <v>164</v>
      </c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 t="s">
        <v>193</v>
      </c>
      <c r="W17" s="152">
        <v>169</v>
      </c>
      <c r="X17" s="152">
        <v>223</v>
      </c>
      <c r="Y17" s="152">
        <v>198</v>
      </c>
      <c r="Z17" s="153">
        <v>186</v>
      </c>
      <c r="AA17" s="36" t="s">
        <v>25</v>
      </c>
      <c r="AB17" s="3">
        <v>83</v>
      </c>
      <c r="AC17" s="37">
        <v>213</v>
      </c>
      <c r="AD17" s="3">
        <v>194</v>
      </c>
      <c r="AE17" s="37">
        <v>185.9</v>
      </c>
      <c r="AK17" s="152" t="s">
        <v>210</v>
      </c>
      <c r="AL17" s="152">
        <v>300</v>
      </c>
      <c r="AM17" s="162">
        <v>183.2</v>
      </c>
    </row>
    <row r="18" spans="1:43" x14ac:dyDescent="0.3">
      <c r="B18" s="164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V18" s="152"/>
      <c r="W18" s="152"/>
      <c r="X18" s="152"/>
      <c r="Y18" s="152"/>
      <c r="Z18" s="153"/>
      <c r="AA18" s="36" t="s">
        <v>26</v>
      </c>
      <c r="AB18" s="3">
        <v>74</v>
      </c>
      <c r="AC18" s="37">
        <v>212.6</v>
      </c>
      <c r="AD18" s="3">
        <v>147</v>
      </c>
      <c r="AE18" s="37">
        <v>167.9</v>
      </c>
      <c r="AK18" s="152"/>
      <c r="AL18" s="152"/>
      <c r="AM18" s="162"/>
    </row>
    <row r="19" spans="1:43" x14ac:dyDescent="0.3">
      <c r="A19" s="53" t="s">
        <v>34</v>
      </c>
      <c r="B19" s="56"/>
      <c r="C19" s="56">
        <v>1464</v>
      </c>
      <c r="D19" s="56">
        <v>269</v>
      </c>
      <c r="E19" s="56">
        <v>1552</v>
      </c>
      <c r="F19" s="56">
        <v>211</v>
      </c>
      <c r="G19" s="56"/>
      <c r="H19" s="56">
        <v>780</v>
      </c>
      <c r="I19" s="56">
        <v>219</v>
      </c>
      <c r="J19" s="56">
        <v>875</v>
      </c>
      <c r="K19" s="56">
        <v>177</v>
      </c>
      <c r="L19" s="56"/>
      <c r="M19" s="59">
        <v>632</v>
      </c>
      <c r="N19" s="56">
        <v>239</v>
      </c>
      <c r="O19" s="59">
        <v>680</v>
      </c>
      <c r="P19" s="56">
        <v>188</v>
      </c>
      <c r="Q19" s="16"/>
      <c r="R19" s="16">
        <v>862</v>
      </c>
      <c r="S19" s="16">
        <v>278</v>
      </c>
      <c r="T19" s="16">
        <v>925</v>
      </c>
      <c r="U19" s="16">
        <v>205</v>
      </c>
      <c r="V19" s="56"/>
      <c r="W19" s="56">
        <v>792</v>
      </c>
      <c r="X19" s="56">
        <v>237</v>
      </c>
      <c r="Y19" s="56">
        <v>1005</v>
      </c>
      <c r="Z19" s="56">
        <v>192</v>
      </c>
      <c r="AA19" s="56"/>
      <c r="AB19" s="56">
        <f>SUM(AB8:AB18)</f>
        <v>907</v>
      </c>
      <c r="AC19" s="57">
        <f>(AB8*AC8+AB9*AC9+AB10*AC10+AB11*AC11+AB12*AC12+AB13*AC13+AB14*AC14+AB15*AC15+AB16*AC16+AB17*AC17+AB18*AC18)/SUM(AB8:AB18)</f>
        <v>235.54090407938259</v>
      </c>
      <c r="AD19" s="56">
        <f>SUM(AD8:AD18)</f>
        <v>1806</v>
      </c>
      <c r="AE19" s="57">
        <f>(AD8*AE8+AD9*AE9+AD10*AE10+AD11*AE11+AD12*AE12+AD13*AE13+AD14*AE14+AD15*AE15+AD16*AE16+AD17*AE17+AD18*AE18)/SUM(AD8:AD18)</f>
        <v>190.42347729789589</v>
      </c>
      <c r="AF19" s="16"/>
      <c r="AG19" s="16"/>
      <c r="AH19" s="28">
        <v>231</v>
      </c>
      <c r="AI19" s="16"/>
      <c r="AJ19" s="16">
        <v>176.2</v>
      </c>
      <c r="AK19" s="56"/>
      <c r="AL19" s="56">
        <v>1044</v>
      </c>
      <c r="AM19" s="57">
        <v>224.2</v>
      </c>
      <c r="AN19" s="16">
        <v>1469</v>
      </c>
      <c r="AO19" s="28">
        <v>178.1</v>
      </c>
      <c r="AP19" s="16" t="s">
        <v>213</v>
      </c>
      <c r="AQ19" s="28">
        <v>197.3</v>
      </c>
    </row>
    <row r="20" spans="1:43" s="12" customFormat="1" x14ac:dyDescent="0.3">
      <c r="D20" s="43"/>
      <c r="F20" s="43"/>
      <c r="K20" s="8"/>
      <c r="N20" s="43"/>
      <c r="O20" s="43"/>
      <c r="P20" s="43"/>
      <c r="S20" s="43"/>
      <c r="U20" s="43"/>
      <c r="X20" s="43"/>
      <c r="Z20" s="43"/>
      <c r="AH20" s="8"/>
      <c r="AJ20" s="8"/>
      <c r="AQ20" s="8"/>
    </row>
    <row r="21" spans="1:43" x14ac:dyDescent="0.3">
      <c r="A21" s="58" t="s">
        <v>187</v>
      </c>
      <c r="B21" s="152" t="s">
        <v>1</v>
      </c>
      <c r="C21" s="152"/>
      <c r="D21" s="152"/>
      <c r="E21" s="152"/>
      <c r="F21" s="152"/>
      <c r="G21" s="152" t="s">
        <v>2</v>
      </c>
      <c r="H21" s="152"/>
      <c r="I21" s="152"/>
      <c r="J21" s="152"/>
      <c r="K21" s="152"/>
      <c r="L21" s="152" t="s">
        <v>3</v>
      </c>
      <c r="M21" s="152"/>
      <c r="N21" s="152"/>
      <c r="O21" s="152"/>
      <c r="P21" s="152"/>
      <c r="Q21" s="152" t="s">
        <v>4</v>
      </c>
      <c r="R21" s="152"/>
      <c r="S21" s="152"/>
      <c r="T21" s="152"/>
      <c r="U21" s="152"/>
      <c r="V21" s="152" t="s">
        <v>5</v>
      </c>
      <c r="W21" s="152"/>
      <c r="X21" s="152"/>
      <c r="Y21" s="152"/>
      <c r="Z21" s="152"/>
      <c r="AA21" s="152" t="s">
        <v>6</v>
      </c>
      <c r="AB21" s="152"/>
      <c r="AC21" s="152"/>
      <c r="AD21" s="152"/>
      <c r="AE21" s="152"/>
      <c r="AF21" s="152" t="s">
        <v>7</v>
      </c>
      <c r="AG21" s="152"/>
      <c r="AH21" s="152"/>
      <c r="AI21" s="152"/>
      <c r="AJ21" s="152"/>
      <c r="AK21" s="152" t="s">
        <v>8</v>
      </c>
      <c r="AL21" s="152"/>
      <c r="AM21" s="152"/>
      <c r="AN21" s="152"/>
      <c r="AO21" s="152"/>
      <c r="AP21" s="12"/>
      <c r="AQ21" s="8"/>
    </row>
    <row r="22" spans="1:43" x14ac:dyDescent="0.3">
      <c r="B22" s="3" t="s">
        <v>37</v>
      </c>
      <c r="C22" s="3" t="s">
        <v>11</v>
      </c>
      <c r="D22" s="3" t="s">
        <v>27</v>
      </c>
      <c r="E22" s="3" t="s">
        <v>11</v>
      </c>
      <c r="F22" s="3" t="s">
        <v>28</v>
      </c>
      <c r="G22" s="3" t="s">
        <v>37</v>
      </c>
      <c r="H22" s="3" t="s">
        <v>11</v>
      </c>
      <c r="I22" s="3" t="s">
        <v>27</v>
      </c>
      <c r="J22" s="3" t="s">
        <v>11</v>
      </c>
      <c r="K22" s="3" t="s">
        <v>28</v>
      </c>
      <c r="L22" s="3" t="s">
        <v>37</v>
      </c>
      <c r="M22" s="3" t="s">
        <v>11</v>
      </c>
      <c r="N22" s="3" t="s">
        <v>27</v>
      </c>
      <c r="O22" s="3" t="s">
        <v>11</v>
      </c>
      <c r="P22" s="3" t="s">
        <v>28</v>
      </c>
      <c r="Q22" s="3" t="s">
        <v>37</v>
      </c>
      <c r="R22" s="3" t="s">
        <v>11</v>
      </c>
      <c r="S22" s="3" t="s">
        <v>27</v>
      </c>
      <c r="T22" s="3" t="s">
        <v>11</v>
      </c>
      <c r="U22" s="3" t="s">
        <v>28</v>
      </c>
      <c r="V22" s="3" t="s">
        <v>37</v>
      </c>
      <c r="W22" s="3" t="s">
        <v>11</v>
      </c>
      <c r="X22" s="3" t="s">
        <v>27</v>
      </c>
      <c r="Y22" s="3" t="s">
        <v>11</v>
      </c>
      <c r="Z22" s="3" t="s">
        <v>28</v>
      </c>
      <c r="AA22" s="3" t="s">
        <v>37</v>
      </c>
      <c r="AB22" s="3" t="s">
        <v>11</v>
      </c>
      <c r="AC22" s="3" t="s">
        <v>27</v>
      </c>
      <c r="AD22" s="3" t="s">
        <v>11</v>
      </c>
      <c r="AE22" s="3" t="s">
        <v>28</v>
      </c>
      <c r="AF22" s="3" t="s">
        <v>37</v>
      </c>
      <c r="AG22" s="3" t="s">
        <v>11</v>
      </c>
      <c r="AH22" s="3" t="s">
        <v>27</v>
      </c>
      <c r="AI22" s="3" t="s">
        <v>11</v>
      </c>
      <c r="AJ22" s="3" t="s">
        <v>28</v>
      </c>
      <c r="AK22" s="3" t="s">
        <v>37</v>
      </c>
      <c r="AL22" s="3" t="s">
        <v>11</v>
      </c>
      <c r="AM22" s="3" t="s">
        <v>27</v>
      </c>
      <c r="AN22" s="3" t="s">
        <v>11</v>
      </c>
      <c r="AO22" s="3" t="s">
        <v>28</v>
      </c>
    </row>
    <row r="23" spans="1:43" x14ac:dyDescent="0.3">
      <c r="B23" s="62" t="s">
        <v>222</v>
      </c>
      <c r="C23" s="55">
        <v>66</v>
      </c>
      <c r="D23" s="55">
        <v>48</v>
      </c>
      <c r="E23" s="55">
        <v>64</v>
      </c>
      <c r="F23" s="55">
        <v>48</v>
      </c>
      <c r="G23" s="102" t="s">
        <v>311</v>
      </c>
      <c r="H23" s="103">
        <v>239</v>
      </c>
      <c r="I23" s="103">
        <v>49</v>
      </c>
      <c r="J23" s="103">
        <v>228</v>
      </c>
      <c r="K23" s="103">
        <v>48.3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55"/>
      <c r="W23" s="55"/>
      <c r="X23" s="55"/>
      <c r="Y23" s="55"/>
      <c r="Z23" s="55"/>
      <c r="AA23" s="60" t="s">
        <v>12</v>
      </c>
      <c r="AB23" s="55">
        <v>277</v>
      </c>
      <c r="AC23" s="61">
        <v>53.8</v>
      </c>
      <c r="AD23" s="55">
        <v>302</v>
      </c>
      <c r="AE23" s="61">
        <v>54.4</v>
      </c>
      <c r="AF23" s="3"/>
      <c r="AG23" s="3"/>
      <c r="AH23" s="3"/>
      <c r="AI23" s="3"/>
      <c r="AJ23" s="3"/>
      <c r="AK23" s="55"/>
      <c r="AL23" s="55" t="s">
        <v>212</v>
      </c>
      <c r="AM23" s="3" t="s">
        <v>211</v>
      </c>
      <c r="AN23" s="3" t="s">
        <v>217</v>
      </c>
      <c r="AO23" s="3"/>
    </row>
    <row r="24" spans="1:43" x14ac:dyDescent="0.3">
      <c r="B24" s="26" t="s">
        <v>223</v>
      </c>
      <c r="C24" s="3">
        <v>150</v>
      </c>
      <c r="D24" s="3">
        <v>49</v>
      </c>
      <c r="E24" s="3">
        <v>141</v>
      </c>
      <c r="F24" s="3">
        <v>49</v>
      </c>
      <c r="G24" s="104" t="s">
        <v>312</v>
      </c>
      <c r="H24" s="105">
        <v>184</v>
      </c>
      <c r="I24" s="105">
        <v>48.9</v>
      </c>
      <c r="J24" s="105">
        <v>164</v>
      </c>
      <c r="K24" s="105">
        <v>49.8</v>
      </c>
      <c r="Q24" s="3"/>
      <c r="R24" s="85" t="s">
        <v>304</v>
      </c>
      <c r="S24" s="85"/>
      <c r="T24" s="84"/>
      <c r="U24" s="84"/>
      <c r="V24" s="31" t="s">
        <v>196</v>
      </c>
      <c r="W24" s="3">
        <v>490</v>
      </c>
      <c r="X24" s="3">
        <v>47</v>
      </c>
      <c r="Y24" s="3">
        <v>559</v>
      </c>
      <c r="Z24" s="3">
        <v>47</v>
      </c>
      <c r="AA24" s="36" t="s">
        <v>13</v>
      </c>
      <c r="AB24" s="3">
        <v>168</v>
      </c>
      <c r="AC24" s="37">
        <v>52.1</v>
      </c>
      <c r="AD24" s="3">
        <v>179</v>
      </c>
      <c r="AE24" s="37">
        <v>52.2</v>
      </c>
      <c r="AK24" s="39" t="s">
        <v>214</v>
      </c>
      <c r="AL24" s="3">
        <v>1503</v>
      </c>
      <c r="AM24" s="5"/>
      <c r="AN24" s="170"/>
      <c r="AO24" s="5"/>
    </row>
    <row r="25" spans="1:43" x14ac:dyDescent="0.3">
      <c r="B25" s="26" t="s">
        <v>224</v>
      </c>
      <c r="C25" s="3">
        <v>134</v>
      </c>
      <c r="D25" s="3">
        <v>49</v>
      </c>
      <c r="E25" s="3">
        <v>135</v>
      </c>
      <c r="F25" s="3">
        <v>49</v>
      </c>
      <c r="Q25" s="85" t="s">
        <v>302</v>
      </c>
      <c r="R25" s="3">
        <v>636</v>
      </c>
      <c r="S25" s="3">
        <v>50.5</v>
      </c>
      <c r="V25" s="32" t="s">
        <v>198</v>
      </c>
      <c r="W25" s="33">
        <v>476</v>
      </c>
      <c r="X25" s="33">
        <v>46</v>
      </c>
      <c r="Y25" s="33">
        <v>574</v>
      </c>
      <c r="Z25" s="33">
        <v>47</v>
      </c>
      <c r="AA25" s="36" t="s">
        <v>14</v>
      </c>
      <c r="AB25" s="3">
        <v>93</v>
      </c>
      <c r="AC25" s="37">
        <v>49.8</v>
      </c>
      <c r="AD25" s="3">
        <v>89</v>
      </c>
      <c r="AE25" s="37">
        <v>52.9</v>
      </c>
      <c r="AK25" s="40" t="s">
        <v>215</v>
      </c>
      <c r="AL25" s="3">
        <v>1620</v>
      </c>
      <c r="AM25" s="5"/>
      <c r="AN25" s="170"/>
      <c r="AO25" s="5"/>
    </row>
    <row r="26" spans="1:43" x14ac:dyDescent="0.3">
      <c r="B26" s="26" t="s">
        <v>225</v>
      </c>
      <c r="C26" s="3">
        <v>117</v>
      </c>
      <c r="D26" s="3">
        <v>46</v>
      </c>
      <c r="E26" s="3">
        <v>123</v>
      </c>
      <c r="F26" s="3">
        <v>48</v>
      </c>
      <c r="Q26" s="85" t="s">
        <v>303</v>
      </c>
      <c r="R26" s="3">
        <v>687</v>
      </c>
      <c r="S26" s="3">
        <v>49.4</v>
      </c>
      <c r="V26" s="32" t="s">
        <v>197</v>
      </c>
      <c r="W26" s="3">
        <v>423</v>
      </c>
      <c r="X26" s="3">
        <v>44</v>
      </c>
      <c r="Y26" s="3">
        <v>577</v>
      </c>
      <c r="Z26" s="3">
        <v>46</v>
      </c>
      <c r="AA26" s="36" t="s">
        <v>15</v>
      </c>
      <c r="AB26" s="3">
        <v>80</v>
      </c>
      <c r="AC26" s="37">
        <v>50.7</v>
      </c>
      <c r="AD26" s="3">
        <v>117</v>
      </c>
      <c r="AE26" s="37">
        <v>50.1</v>
      </c>
      <c r="AK26" s="3" t="s">
        <v>216</v>
      </c>
      <c r="AL26" s="3">
        <v>1500</v>
      </c>
      <c r="AM26" s="5"/>
      <c r="AN26" s="170"/>
      <c r="AO26" s="12"/>
      <c r="AP26" s="8"/>
    </row>
    <row r="27" spans="1:43" x14ac:dyDescent="0.3">
      <c r="B27" s="19"/>
      <c r="V27" s="15"/>
      <c r="AA27" s="4"/>
      <c r="AC27" s="5"/>
      <c r="AE27" s="5"/>
      <c r="AK27" s="3"/>
      <c r="AL27" s="3" t="s">
        <v>212</v>
      </c>
      <c r="AM27" s="3" t="s">
        <v>211</v>
      </c>
    </row>
    <row r="28" spans="1:43" x14ac:dyDescent="0.3">
      <c r="B28" s="26" t="s">
        <v>226</v>
      </c>
      <c r="C28" s="3">
        <v>170</v>
      </c>
      <c r="D28" s="3">
        <v>43</v>
      </c>
      <c r="E28" s="3">
        <v>176</v>
      </c>
      <c r="F28" s="3">
        <v>46</v>
      </c>
      <c r="G28" s="3" t="s">
        <v>16</v>
      </c>
      <c r="H28" s="3">
        <v>47</v>
      </c>
      <c r="I28" s="3">
        <v>39.299999999999997</v>
      </c>
      <c r="J28" s="3">
        <v>52</v>
      </c>
      <c r="K28" s="3">
        <v>43.7</v>
      </c>
      <c r="L28" s="152" t="s">
        <v>191</v>
      </c>
      <c r="M28" s="152">
        <v>131</v>
      </c>
      <c r="N28" s="152">
        <v>44.8</v>
      </c>
      <c r="O28" s="152">
        <v>119</v>
      </c>
      <c r="P28" s="152">
        <v>47.3</v>
      </c>
      <c r="Q28" s="152" t="s">
        <v>200</v>
      </c>
      <c r="R28" s="152">
        <v>138</v>
      </c>
      <c r="S28" s="152">
        <v>45</v>
      </c>
      <c r="T28" s="152">
        <v>143</v>
      </c>
      <c r="U28" s="152">
        <v>47</v>
      </c>
      <c r="V28" s="152" t="s">
        <v>191</v>
      </c>
      <c r="W28" s="152">
        <v>132</v>
      </c>
      <c r="X28" s="152">
        <v>43.9</v>
      </c>
      <c r="Y28" s="152">
        <v>202</v>
      </c>
      <c r="Z28" s="152">
        <v>46</v>
      </c>
      <c r="AA28" s="36" t="s">
        <v>16</v>
      </c>
      <c r="AB28" s="3">
        <v>135</v>
      </c>
      <c r="AC28" s="37">
        <v>45.7</v>
      </c>
      <c r="AD28" s="3">
        <v>192</v>
      </c>
      <c r="AE28" s="37">
        <v>48.8</v>
      </c>
      <c r="AF28" s="152" t="s">
        <v>207</v>
      </c>
      <c r="AG28" s="159">
        <v>164</v>
      </c>
      <c r="AH28" s="167">
        <v>38.5</v>
      </c>
      <c r="AI28" s="159">
        <v>160</v>
      </c>
      <c r="AJ28" s="167">
        <v>40.799999999999997</v>
      </c>
      <c r="AK28" s="152" t="s">
        <v>207</v>
      </c>
      <c r="AL28" s="152">
        <v>772</v>
      </c>
      <c r="AM28" s="162">
        <v>44.7</v>
      </c>
    </row>
    <row r="29" spans="1:43" x14ac:dyDescent="0.3">
      <c r="B29" s="164" t="s">
        <v>218</v>
      </c>
      <c r="C29" s="152">
        <v>190</v>
      </c>
      <c r="D29" s="152">
        <v>42</v>
      </c>
      <c r="E29" s="152">
        <v>185</v>
      </c>
      <c r="F29" s="152">
        <v>44</v>
      </c>
      <c r="G29" s="152" t="s">
        <v>181</v>
      </c>
      <c r="H29" s="152">
        <v>221</v>
      </c>
      <c r="I29" s="152">
        <v>40.6</v>
      </c>
      <c r="J29" s="152">
        <v>259</v>
      </c>
      <c r="K29" s="152">
        <v>41.7</v>
      </c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36" t="s">
        <v>17</v>
      </c>
      <c r="AB29" s="3">
        <v>77</v>
      </c>
      <c r="AC29" s="37">
        <v>42.5</v>
      </c>
      <c r="AD29" s="3">
        <v>137</v>
      </c>
      <c r="AE29" s="37">
        <v>47.2</v>
      </c>
      <c r="AF29" s="152"/>
      <c r="AG29" s="159"/>
      <c r="AH29" s="167"/>
      <c r="AI29" s="159"/>
      <c r="AJ29" s="167"/>
      <c r="AK29" s="152"/>
      <c r="AL29" s="152"/>
      <c r="AM29" s="162"/>
    </row>
    <row r="30" spans="1:43" x14ac:dyDescent="0.3">
      <c r="B30" s="164"/>
      <c r="C30" s="152"/>
      <c r="D30" s="152"/>
      <c r="E30" s="152"/>
      <c r="F30" s="152"/>
      <c r="G30" s="152"/>
      <c r="H30" s="152"/>
      <c r="I30" s="152"/>
      <c r="J30" s="152"/>
      <c r="K30" s="152"/>
      <c r="L30" s="152" t="s">
        <v>248</v>
      </c>
      <c r="M30" s="152">
        <v>350</v>
      </c>
      <c r="N30" s="152">
        <v>41</v>
      </c>
      <c r="O30" s="152">
        <v>394</v>
      </c>
      <c r="P30" s="152">
        <v>42.9</v>
      </c>
      <c r="Q30" s="152" t="s">
        <v>201</v>
      </c>
      <c r="R30" s="152">
        <v>136</v>
      </c>
      <c r="S30" s="152">
        <v>44</v>
      </c>
      <c r="T30" s="152">
        <v>169</v>
      </c>
      <c r="U30" s="152">
        <v>46</v>
      </c>
      <c r="V30" s="152" t="s">
        <v>192</v>
      </c>
      <c r="W30" s="152">
        <v>183</v>
      </c>
      <c r="X30" s="152">
        <v>43.2</v>
      </c>
      <c r="Y30" s="152">
        <v>247</v>
      </c>
      <c r="Z30" s="152">
        <v>44.4</v>
      </c>
      <c r="AA30" s="36" t="s">
        <v>18</v>
      </c>
      <c r="AB30" s="3">
        <v>85</v>
      </c>
      <c r="AC30" s="37">
        <v>45.2</v>
      </c>
      <c r="AD30" s="3">
        <v>158</v>
      </c>
      <c r="AE30" s="37">
        <v>46.9</v>
      </c>
      <c r="AF30" s="152"/>
      <c r="AG30" s="159"/>
      <c r="AH30" s="167"/>
      <c r="AI30" s="159"/>
      <c r="AJ30" s="167"/>
      <c r="AK30" s="152"/>
      <c r="AL30" s="152"/>
      <c r="AM30" s="162"/>
    </row>
    <row r="31" spans="1:43" x14ac:dyDescent="0.3">
      <c r="B31" s="164" t="s">
        <v>219</v>
      </c>
      <c r="C31" s="152">
        <v>253</v>
      </c>
      <c r="D31" s="152">
        <v>42</v>
      </c>
      <c r="E31" s="152">
        <v>289</v>
      </c>
      <c r="F31" s="152">
        <v>44</v>
      </c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36" t="s">
        <v>19</v>
      </c>
      <c r="AB31" s="3">
        <v>84</v>
      </c>
      <c r="AC31" s="37">
        <v>43.8</v>
      </c>
      <c r="AD31" s="3">
        <v>160</v>
      </c>
      <c r="AE31" s="37">
        <v>47.3</v>
      </c>
      <c r="AF31" s="152" t="s">
        <v>208</v>
      </c>
      <c r="AG31" s="159">
        <v>157</v>
      </c>
      <c r="AH31" s="167">
        <v>37.4</v>
      </c>
      <c r="AI31" s="159">
        <v>181</v>
      </c>
      <c r="AJ31" s="167">
        <v>40.4</v>
      </c>
      <c r="AK31" s="158" t="s">
        <v>208</v>
      </c>
      <c r="AL31" s="152">
        <v>692</v>
      </c>
      <c r="AM31" s="162">
        <v>43.4</v>
      </c>
    </row>
    <row r="32" spans="1:43" x14ac:dyDescent="0.3">
      <c r="B32" s="164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 t="s">
        <v>202</v>
      </c>
      <c r="R32" s="152">
        <v>179</v>
      </c>
      <c r="S32" s="152">
        <v>44</v>
      </c>
      <c r="T32" s="152">
        <v>256</v>
      </c>
      <c r="U32" s="152">
        <v>43</v>
      </c>
      <c r="V32" s="152"/>
      <c r="W32" s="152"/>
      <c r="X32" s="152"/>
      <c r="Y32" s="152"/>
      <c r="Z32" s="152"/>
      <c r="AA32" s="36" t="s">
        <v>20</v>
      </c>
      <c r="AB32" s="3">
        <v>69</v>
      </c>
      <c r="AC32" s="37">
        <v>43.5</v>
      </c>
      <c r="AD32" s="3">
        <v>167</v>
      </c>
      <c r="AE32" s="37">
        <v>48.3</v>
      </c>
      <c r="AF32" s="152"/>
      <c r="AG32" s="159"/>
      <c r="AH32" s="167"/>
      <c r="AI32" s="159"/>
      <c r="AJ32" s="167"/>
      <c r="AK32" s="158"/>
      <c r="AL32" s="152"/>
      <c r="AM32" s="162"/>
    </row>
    <row r="33" spans="1:43" x14ac:dyDescent="0.3">
      <c r="B33" s="164" t="s">
        <v>220</v>
      </c>
      <c r="C33" s="152">
        <v>297</v>
      </c>
      <c r="D33" s="152">
        <v>40</v>
      </c>
      <c r="E33" s="152">
        <v>318</v>
      </c>
      <c r="F33" s="152">
        <v>42</v>
      </c>
      <c r="G33" s="152" t="s">
        <v>182</v>
      </c>
      <c r="H33" s="152">
        <v>308</v>
      </c>
      <c r="I33" s="152">
        <v>41.3</v>
      </c>
      <c r="J33" s="152">
        <v>317</v>
      </c>
      <c r="K33" s="152">
        <v>42.5</v>
      </c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 t="s">
        <v>182</v>
      </c>
      <c r="W33" s="152">
        <v>308</v>
      </c>
      <c r="X33" s="152">
        <v>42.9</v>
      </c>
      <c r="Y33" s="152">
        <v>358</v>
      </c>
      <c r="Z33" s="152">
        <v>42.2</v>
      </c>
      <c r="AA33" s="36" t="s">
        <v>21</v>
      </c>
      <c r="AB33" s="3">
        <v>67</v>
      </c>
      <c r="AC33" s="37">
        <v>46.6</v>
      </c>
      <c r="AD33" s="3">
        <v>168</v>
      </c>
      <c r="AE33" s="37">
        <v>46.9</v>
      </c>
      <c r="AF33" s="152"/>
      <c r="AG33" s="159"/>
      <c r="AH33" s="167"/>
      <c r="AI33" s="159"/>
      <c r="AJ33" s="167"/>
      <c r="AK33" s="158"/>
      <c r="AL33" s="152"/>
      <c r="AM33" s="162"/>
    </row>
    <row r="34" spans="1:43" x14ac:dyDescent="0.3">
      <c r="B34" s="164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 t="s">
        <v>203</v>
      </c>
      <c r="R34" s="152">
        <v>192</v>
      </c>
      <c r="S34" s="152">
        <v>43</v>
      </c>
      <c r="T34" s="152">
        <v>193</v>
      </c>
      <c r="U34" s="152">
        <v>42</v>
      </c>
      <c r="V34" s="152"/>
      <c r="W34" s="152"/>
      <c r="X34" s="152"/>
      <c r="Y34" s="152"/>
      <c r="Z34" s="152"/>
      <c r="AA34" s="36" t="s">
        <v>22</v>
      </c>
      <c r="AB34" s="3">
        <v>73</v>
      </c>
      <c r="AC34" s="37">
        <v>44.3</v>
      </c>
      <c r="AD34" s="3">
        <v>136</v>
      </c>
      <c r="AE34" s="37">
        <v>48.2</v>
      </c>
      <c r="AF34" s="158" t="s">
        <v>209</v>
      </c>
      <c r="AG34" s="159">
        <v>149</v>
      </c>
      <c r="AH34" s="167">
        <v>39.4</v>
      </c>
      <c r="AI34" s="159">
        <v>200</v>
      </c>
      <c r="AJ34" s="167">
        <v>38.9</v>
      </c>
      <c r="AK34" s="152" t="s">
        <v>209</v>
      </c>
      <c r="AL34" s="152">
        <v>749</v>
      </c>
      <c r="AM34" s="162">
        <v>44.2</v>
      </c>
    </row>
    <row r="35" spans="1:43" x14ac:dyDescent="0.3">
      <c r="B35" s="164" t="s">
        <v>221</v>
      </c>
      <c r="C35" s="152">
        <v>292</v>
      </c>
      <c r="D35" s="152">
        <v>39</v>
      </c>
      <c r="E35" s="152">
        <v>322</v>
      </c>
      <c r="F35" s="152">
        <v>41</v>
      </c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36" t="s">
        <v>23</v>
      </c>
      <c r="AB35" s="3">
        <v>75</v>
      </c>
      <c r="AC35" s="37">
        <v>44.4</v>
      </c>
      <c r="AD35" s="3">
        <v>160</v>
      </c>
      <c r="AE35" s="37">
        <v>48.3</v>
      </c>
      <c r="AF35" s="158"/>
      <c r="AG35" s="159"/>
      <c r="AH35" s="167"/>
      <c r="AI35" s="159"/>
      <c r="AJ35" s="167"/>
      <c r="AK35" s="152"/>
      <c r="AL35" s="152"/>
      <c r="AM35" s="162"/>
    </row>
    <row r="36" spans="1:43" x14ac:dyDescent="0.3">
      <c r="B36" s="164"/>
      <c r="C36" s="152"/>
      <c r="D36" s="152"/>
      <c r="E36" s="152"/>
      <c r="F36" s="152"/>
      <c r="G36" s="152"/>
      <c r="H36" s="152"/>
      <c r="I36" s="152"/>
      <c r="J36" s="152"/>
      <c r="K36" s="152"/>
      <c r="L36" s="152" t="s">
        <v>249</v>
      </c>
      <c r="M36" s="152">
        <v>151</v>
      </c>
      <c r="N36" s="152">
        <v>37.799999999999997</v>
      </c>
      <c r="O36" s="152">
        <v>167</v>
      </c>
      <c r="P36" s="152">
        <v>41</v>
      </c>
      <c r="Q36" s="152" t="s">
        <v>204</v>
      </c>
      <c r="R36" s="152">
        <v>217</v>
      </c>
      <c r="S36" s="152">
        <v>42</v>
      </c>
      <c r="T36" s="152">
        <v>164</v>
      </c>
      <c r="U36" s="152">
        <v>42</v>
      </c>
      <c r="V36" s="152"/>
      <c r="W36" s="152"/>
      <c r="X36" s="152"/>
      <c r="Y36" s="152"/>
      <c r="Z36" s="152"/>
      <c r="AA36" s="36" t="s">
        <v>24</v>
      </c>
      <c r="AB36" s="3">
        <v>85</v>
      </c>
      <c r="AC36" s="37">
        <v>45.9</v>
      </c>
      <c r="AD36" s="3">
        <v>187</v>
      </c>
      <c r="AE36" s="37">
        <v>48</v>
      </c>
      <c r="AF36" s="158"/>
      <c r="AG36" s="159"/>
      <c r="AH36" s="167"/>
      <c r="AI36" s="159"/>
      <c r="AJ36" s="167"/>
      <c r="AK36" s="152"/>
      <c r="AL36" s="152"/>
      <c r="AM36" s="162"/>
    </row>
    <row r="37" spans="1:43" x14ac:dyDescent="0.3">
      <c r="B37" s="164" t="s">
        <v>210</v>
      </c>
      <c r="C37" s="152">
        <v>262</v>
      </c>
      <c r="D37" s="152">
        <v>40</v>
      </c>
      <c r="E37" s="152">
        <v>262</v>
      </c>
      <c r="F37" s="152">
        <v>41</v>
      </c>
      <c r="G37" s="152" t="s">
        <v>183</v>
      </c>
      <c r="H37" s="152">
        <v>204</v>
      </c>
      <c r="I37" s="152">
        <v>44.1</v>
      </c>
      <c r="J37" s="152">
        <v>247</v>
      </c>
      <c r="K37" s="152">
        <v>43.4</v>
      </c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 t="s">
        <v>193</v>
      </c>
      <c r="W37" s="152">
        <v>169</v>
      </c>
      <c r="X37" s="152">
        <v>43.4</v>
      </c>
      <c r="Y37" s="152">
        <v>198</v>
      </c>
      <c r="Z37" s="152">
        <v>44.5</v>
      </c>
      <c r="AA37" s="36" t="s">
        <v>25</v>
      </c>
      <c r="AB37" s="3">
        <v>83</v>
      </c>
      <c r="AC37" s="37">
        <v>45.3</v>
      </c>
      <c r="AD37" s="3">
        <v>194</v>
      </c>
      <c r="AE37" s="37">
        <v>48.9</v>
      </c>
      <c r="AK37" s="152" t="s">
        <v>210</v>
      </c>
      <c r="AL37" s="152">
        <v>300</v>
      </c>
      <c r="AM37" s="162">
        <v>46.9</v>
      </c>
    </row>
    <row r="38" spans="1:43" x14ac:dyDescent="0.3">
      <c r="B38" s="164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V38" s="152"/>
      <c r="W38" s="152"/>
      <c r="X38" s="152"/>
      <c r="Y38" s="152"/>
      <c r="Z38" s="152"/>
      <c r="AA38" s="36" t="s">
        <v>26</v>
      </c>
      <c r="AB38" s="3">
        <v>74</v>
      </c>
      <c r="AC38" s="37">
        <v>46.2</v>
      </c>
      <c r="AD38" s="3">
        <v>147</v>
      </c>
      <c r="AE38" s="37">
        <v>50</v>
      </c>
      <c r="AK38" s="152"/>
      <c r="AL38" s="152"/>
      <c r="AM38" s="162"/>
    </row>
    <row r="39" spans="1:43" x14ac:dyDescent="0.3">
      <c r="A39" s="53" t="s">
        <v>34</v>
      </c>
      <c r="B39" s="56"/>
      <c r="C39" s="56">
        <v>1464</v>
      </c>
      <c r="D39" s="56">
        <v>41</v>
      </c>
      <c r="E39" s="56">
        <v>1552</v>
      </c>
      <c r="F39" s="56">
        <v>43</v>
      </c>
      <c r="G39" s="56"/>
      <c r="H39" s="56">
        <v>780</v>
      </c>
      <c r="I39" s="56">
        <v>41.3</v>
      </c>
      <c r="J39" s="56">
        <v>875</v>
      </c>
      <c r="K39" s="56">
        <v>42.5</v>
      </c>
      <c r="L39" s="56"/>
      <c r="M39" s="59">
        <v>632</v>
      </c>
      <c r="N39" s="57">
        <v>41</v>
      </c>
      <c r="O39" s="59">
        <v>680</v>
      </c>
      <c r="P39" s="56">
        <v>43.2</v>
      </c>
      <c r="Q39" s="16"/>
      <c r="R39" s="16">
        <v>862</v>
      </c>
      <c r="S39" s="16">
        <v>43</v>
      </c>
      <c r="T39" s="16">
        <v>925</v>
      </c>
      <c r="U39" s="16">
        <v>44</v>
      </c>
      <c r="V39" s="56"/>
      <c r="W39" s="56">
        <v>792</v>
      </c>
      <c r="X39" s="56">
        <v>43.4</v>
      </c>
      <c r="Y39" s="56">
        <v>1005</v>
      </c>
      <c r="Z39" s="56">
        <v>44</v>
      </c>
      <c r="AA39" s="56"/>
      <c r="AB39" s="56">
        <f>SUM(AB28:AB38)</f>
        <v>907</v>
      </c>
      <c r="AC39" s="57">
        <f>(AB28*AC28+AB29*AC29+AB30*AC30+AB31*AC31+AB32*AC32+AB33*AC33+AB34*AC34+AB35*AC35+AB36*AC36+AB37*AC37+AB38*AC38)/SUM(AB28:AB38)</f>
        <v>44.907386990077185</v>
      </c>
      <c r="AD39" s="56">
        <f>SUM(AD28:AD38)</f>
        <v>1806</v>
      </c>
      <c r="AE39" s="57">
        <f>(AD28*AE28+AD29*AE29+AD30*AE30+AD31*AE31+AD32*AE32+AD33*AE33+AD34*AE34+AD35*AE35+AD36*AE36+AD37*AE37+AD38*AE38)/SUM(AD28:AD38)</f>
        <v>48.09263565891473</v>
      </c>
      <c r="AF39" s="16"/>
      <c r="AG39" s="16"/>
      <c r="AH39" s="28">
        <v>38.5</v>
      </c>
      <c r="AI39" s="16"/>
      <c r="AJ39" s="16">
        <v>38.5</v>
      </c>
      <c r="AK39" s="56"/>
      <c r="AL39" s="56">
        <v>1044</v>
      </c>
      <c r="AM39" s="57">
        <v>42.2</v>
      </c>
      <c r="AN39" s="16">
        <v>1469</v>
      </c>
      <c r="AO39" s="28">
        <v>46</v>
      </c>
      <c r="AP39" s="16" t="s">
        <v>213</v>
      </c>
      <c r="AQ39" s="28">
        <v>44.4</v>
      </c>
    </row>
    <row r="40" spans="1:43" s="12" customFormat="1" x14ac:dyDescent="0.3">
      <c r="D40" s="8"/>
      <c r="F40" s="8"/>
      <c r="N40" s="8"/>
      <c r="O40" s="43"/>
      <c r="P40" s="8"/>
      <c r="S40" s="8"/>
      <c r="U40" s="8"/>
      <c r="X40" s="8"/>
      <c r="Z40" s="8"/>
      <c r="AH40" s="8"/>
      <c r="AJ40" s="8"/>
      <c r="AQ40" s="8"/>
    </row>
    <row r="41" spans="1:43" x14ac:dyDescent="0.3">
      <c r="I41" s="12"/>
      <c r="J41" s="12"/>
      <c r="K41" s="12"/>
      <c r="AQ41" s="8"/>
    </row>
    <row r="42" spans="1:43" x14ac:dyDescent="0.3">
      <c r="I42" s="12"/>
      <c r="J42" s="12"/>
      <c r="K42" s="8"/>
      <c r="L42" s="12"/>
      <c r="M42" s="12"/>
    </row>
  </sheetData>
  <mergeCells count="272">
    <mergeCell ref="P28:P29"/>
    <mergeCell ref="L30:L35"/>
    <mergeCell ref="M30:M35"/>
    <mergeCell ref="N30:N35"/>
    <mergeCell ref="O30:O35"/>
    <mergeCell ref="P30:P35"/>
    <mergeCell ref="L36:L38"/>
    <mergeCell ref="M36:M38"/>
    <mergeCell ref="N36:N38"/>
    <mergeCell ref="O36:O38"/>
    <mergeCell ref="P36:P38"/>
    <mergeCell ref="P8:P9"/>
    <mergeCell ref="L10:L15"/>
    <mergeCell ref="M10:M15"/>
    <mergeCell ref="N10:N15"/>
    <mergeCell ref="O10:O15"/>
    <mergeCell ref="P10:P15"/>
    <mergeCell ref="L16:L18"/>
    <mergeCell ref="M16:M18"/>
    <mergeCell ref="N16:N18"/>
    <mergeCell ref="O16:O18"/>
    <mergeCell ref="P16:P18"/>
    <mergeCell ref="B37:B38"/>
    <mergeCell ref="C37:C38"/>
    <mergeCell ref="D37:D38"/>
    <mergeCell ref="E37:E38"/>
    <mergeCell ref="F37:F38"/>
    <mergeCell ref="L8:L9"/>
    <mergeCell ref="M8:M9"/>
    <mergeCell ref="N8:N9"/>
    <mergeCell ref="O8:O9"/>
    <mergeCell ref="L28:L29"/>
    <mergeCell ref="M28:M29"/>
    <mergeCell ref="N28:N29"/>
    <mergeCell ref="O28:O29"/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F35:F36"/>
    <mergeCell ref="B29:B30"/>
    <mergeCell ref="C29:C30"/>
    <mergeCell ref="D29:D30"/>
    <mergeCell ref="E29:E30"/>
    <mergeCell ref="F29:F30"/>
    <mergeCell ref="B31:B32"/>
    <mergeCell ref="C31:C32"/>
    <mergeCell ref="D31:D32"/>
    <mergeCell ref="E31:E32"/>
    <mergeCell ref="F31:F32"/>
    <mergeCell ref="C15:C16"/>
    <mergeCell ref="D15:D16"/>
    <mergeCell ref="E15:E16"/>
    <mergeCell ref="F15:F16"/>
    <mergeCell ref="B17:B18"/>
    <mergeCell ref="C17:C18"/>
    <mergeCell ref="D17:D18"/>
    <mergeCell ref="E17:E18"/>
    <mergeCell ref="F17:F18"/>
    <mergeCell ref="AK34:AK36"/>
    <mergeCell ref="AL34:AL36"/>
    <mergeCell ref="AM34:AM36"/>
    <mergeCell ref="AK37:AK38"/>
    <mergeCell ref="AL37:AL38"/>
    <mergeCell ref="AM37:AM38"/>
    <mergeCell ref="AN4:AN6"/>
    <mergeCell ref="AN24:AN26"/>
    <mergeCell ref="B9:B10"/>
    <mergeCell ref="C9:C10"/>
    <mergeCell ref="D9:D10"/>
    <mergeCell ref="E9:E10"/>
    <mergeCell ref="F9:F10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F13:F14"/>
    <mergeCell ref="B15:B16"/>
    <mergeCell ref="AK17:AK18"/>
    <mergeCell ref="AL17:AL18"/>
    <mergeCell ref="AM17:AM18"/>
    <mergeCell ref="AK28:AK30"/>
    <mergeCell ref="AL28:AL30"/>
    <mergeCell ref="AM28:AM30"/>
    <mergeCell ref="AK31:AK33"/>
    <mergeCell ref="AL31:AL33"/>
    <mergeCell ref="AM31:AM33"/>
    <mergeCell ref="AK8:AK10"/>
    <mergeCell ref="AL8:AL10"/>
    <mergeCell ref="AM8:AM10"/>
    <mergeCell ref="AK11:AK13"/>
    <mergeCell ref="AL11:AL13"/>
    <mergeCell ref="AM11:AM13"/>
    <mergeCell ref="AK14:AK16"/>
    <mergeCell ref="AL14:AL16"/>
    <mergeCell ref="AM14:AM16"/>
    <mergeCell ref="AF31:AF33"/>
    <mergeCell ref="AG31:AG33"/>
    <mergeCell ref="AH31:AH33"/>
    <mergeCell ref="AI31:AI33"/>
    <mergeCell ref="AJ31:AJ33"/>
    <mergeCell ref="AF34:AF36"/>
    <mergeCell ref="AG34:AG36"/>
    <mergeCell ref="AH34:AH36"/>
    <mergeCell ref="AI34:AI36"/>
    <mergeCell ref="AJ34:AJ36"/>
    <mergeCell ref="AF14:AF16"/>
    <mergeCell ref="AG14:AG16"/>
    <mergeCell ref="AH14:AH16"/>
    <mergeCell ref="AI14:AI16"/>
    <mergeCell ref="AJ14:AJ16"/>
    <mergeCell ref="AF28:AF30"/>
    <mergeCell ref="AG28:AG30"/>
    <mergeCell ref="AH28:AH30"/>
    <mergeCell ref="AI28:AI30"/>
    <mergeCell ref="AJ28:AJ30"/>
    <mergeCell ref="AF8:AF10"/>
    <mergeCell ref="AG8:AG10"/>
    <mergeCell ref="AH8:AH10"/>
    <mergeCell ref="AI8:AI10"/>
    <mergeCell ref="AJ8:AJ10"/>
    <mergeCell ref="AF11:AF13"/>
    <mergeCell ref="AG11:AG13"/>
    <mergeCell ref="AH11:AH13"/>
    <mergeCell ref="AI11:AI13"/>
    <mergeCell ref="AJ11:AJ13"/>
    <mergeCell ref="Q34:Q35"/>
    <mergeCell ref="R34:R35"/>
    <mergeCell ref="S34:S35"/>
    <mergeCell ref="T34:T35"/>
    <mergeCell ref="U34:U35"/>
    <mergeCell ref="Q36:Q37"/>
    <mergeCell ref="R36:R37"/>
    <mergeCell ref="S36:S37"/>
    <mergeCell ref="T36:T37"/>
    <mergeCell ref="U36:U37"/>
    <mergeCell ref="Q30:Q31"/>
    <mergeCell ref="R30:R31"/>
    <mergeCell ref="S30:S31"/>
    <mergeCell ref="T30:T31"/>
    <mergeCell ref="U30:U31"/>
    <mergeCell ref="Q32:Q33"/>
    <mergeCell ref="R32:R33"/>
    <mergeCell ref="S32:S33"/>
    <mergeCell ref="T32:T33"/>
    <mergeCell ref="U32:U33"/>
    <mergeCell ref="Q16:Q17"/>
    <mergeCell ref="R16:R17"/>
    <mergeCell ref="S16:S17"/>
    <mergeCell ref="T16:T17"/>
    <mergeCell ref="U16:U17"/>
    <mergeCell ref="Q28:Q29"/>
    <mergeCell ref="R28:R29"/>
    <mergeCell ref="S28:S29"/>
    <mergeCell ref="T28:T29"/>
    <mergeCell ref="U28:U29"/>
    <mergeCell ref="Q12:Q13"/>
    <mergeCell ref="R12:R13"/>
    <mergeCell ref="S12:S13"/>
    <mergeCell ref="T12:T13"/>
    <mergeCell ref="U12:U13"/>
    <mergeCell ref="Q14:Q15"/>
    <mergeCell ref="R14:R15"/>
    <mergeCell ref="S14:S15"/>
    <mergeCell ref="T14:T15"/>
    <mergeCell ref="U14:U15"/>
    <mergeCell ref="Q8:Q9"/>
    <mergeCell ref="R8:R9"/>
    <mergeCell ref="S8:S9"/>
    <mergeCell ref="T8:T9"/>
    <mergeCell ref="U8:U9"/>
    <mergeCell ref="Q10:Q11"/>
    <mergeCell ref="R10:R11"/>
    <mergeCell ref="S10:S11"/>
    <mergeCell ref="T10:T11"/>
    <mergeCell ref="U10:U11"/>
    <mergeCell ref="V33:V36"/>
    <mergeCell ref="W33:W36"/>
    <mergeCell ref="X33:X36"/>
    <mergeCell ref="Y33:Y36"/>
    <mergeCell ref="Z33:Z36"/>
    <mergeCell ref="V37:V38"/>
    <mergeCell ref="W37:W38"/>
    <mergeCell ref="X37:X38"/>
    <mergeCell ref="Y37:Y38"/>
    <mergeCell ref="Z37:Z38"/>
    <mergeCell ref="V28:V29"/>
    <mergeCell ref="W28:W29"/>
    <mergeCell ref="X28:X29"/>
    <mergeCell ref="Y28:Y29"/>
    <mergeCell ref="Z28:Z29"/>
    <mergeCell ref="V30:V32"/>
    <mergeCell ref="W30:W32"/>
    <mergeCell ref="X30:X32"/>
    <mergeCell ref="Y30:Y32"/>
    <mergeCell ref="Z30:Z32"/>
    <mergeCell ref="V13:V16"/>
    <mergeCell ref="W13:W16"/>
    <mergeCell ref="X13:X16"/>
    <mergeCell ref="Y13:Y16"/>
    <mergeCell ref="Z13:Z16"/>
    <mergeCell ref="V17:V18"/>
    <mergeCell ref="W17:W18"/>
    <mergeCell ref="X17:X18"/>
    <mergeCell ref="Y17:Y18"/>
    <mergeCell ref="Z17:Z18"/>
    <mergeCell ref="V8:V9"/>
    <mergeCell ref="W8:W9"/>
    <mergeCell ref="X8:X9"/>
    <mergeCell ref="Y8:Y9"/>
    <mergeCell ref="Z8:Z9"/>
    <mergeCell ref="V10:V12"/>
    <mergeCell ref="W10:W12"/>
    <mergeCell ref="X10:X12"/>
    <mergeCell ref="Y10:Y12"/>
    <mergeCell ref="Z10:Z12"/>
    <mergeCell ref="J17:J18"/>
    <mergeCell ref="G29:G32"/>
    <mergeCell ref="H29:H32"/>
    <mergeCell ref="I29:I32"/>
    <mergeCell ref="J29:J32"/>
    <mergeCell ref="G9:G12"/>
    <mergeCell ref="H9:H12"/>
    <mergeCell ref="J9:J12"/>
    <mergeCell ref="G13:G16"/>
    <mergeCell ref="H13:H16"/>
    <mergeCell ref="J13:J16"/>
    <mergeCell ref="G37:G38"/>
    <mergeCell ref="H37:H38"/>
    <mergeCell ref="I37:I38"/>
    <mergeCell ref="J37:J38"/>
    <mergeCell ref="K37:K38"/>
    <mergeCell ref="K29:K32"/>
    <mergeCell ref="G33:G36"/>
    <mergeCell ref="H33:H36"/>
    <mergeCell ref="I33:I36"/>
    <mergeCell ref="J33:J36"/>
    <mergeCell ref="K33:K36"/>
    <mergeCell ref="AF1:AJ1"/>
    <mergeCell ref="AK1:AO1"/>
    <mergeCell ref="B21:F21"/>
    <mergeCell ref="G21:K21"/>
    <mergeCell ref="L21:P21"/>
    <mergeCell ref="Q21:U21"/>
    <mergeCell ref="V21:Z21"/>
    <mergeCell ref="AA21:AE21"/>
    <mergeCell ref="AF21:AJ21"/>
    <mergeCell ref="AK21:AO21"/>
    <mergeCell ref="B1:F1"/>
    <mergeCell ref="G1:K1"/>
    <mergeCell ref="L1:P1"/>
    <mergeCell ref="Q1:U1"/>
    <mergeCell ref="V1:Z1"/>
    <mergeCell ref="AA1:AE1"/>
    <mergeCell ref="K13:K16"/>
    <mergeCell ref="K17:K18"/>
    <mergeCell ref="I17:I18"/>
    <mergeCell ref="I13:I16"/>
    <mergeCell ref="K9:K12"/>
    <mergeCell ref="I9:I12"/>
    <mergeCell ref="G17:G18"/>
    <mergeCell ref="H17:H1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32</vt:i4>
      </vt:variant>
    </vt:vector>
  </HeadingPairs>
  <TitlesOfParts>
    <vt:vector size="32" baseType="lpstr">
      <vt:lpstr>Background</vt:lpstr>
      <vt:lpstr>Energy</vt:lpstr>
      <vt:lpstr>Protein</vt:lpstr>
      <vt:lpstr>Fats</vt:lpstr>
      <vt:lpstr>SFA</vt:lpstr>
      <vt:lpstr>MUFA</vt:lpstr>
      <vt:lpstr>PUFA</vt:lpstr>
      <vt:lpstr>Chol</vt:lpstr>
      <vt:lpstr>Carbohydrates</vt:lpstr>
      <vt:lpstr>Fiber</vt:lpstr>
      <vt:lpstr>Alcohol</vt:lpstr>
      <vt:lpstr>Vit A</vt:lpstr>
      <vt:lpstr>Vit D</vt:lpstr>
      <vt:lpstr>Vit E</vt:lpstr>
      <vt:lpstr>Vit B1</vt:lpstr>
      <vt:lpstr>Taul1</vt:lpstr>
      <vt:lpstr>Vit B2</vt:lpstr>
      <vt:lpstr>Vit B3</vt:lpstr>
      <vt:lpstr>Vit B6</vt:lpstr>
      <vt:lpstr>Vit B9</vt:lpstr>
      <vt:lpstr>Vit B12</vt:lpstr>
      <vt:lpstr>Vit C</vt:lpstr>
      <vt:lpstr>Na_Salt</vt:lpstr>
      <vt:lpstr>K</vt:lpstr>
      <vt:lpstr>Ca</vt:lpstr>
      <vt:lpstr>P</vt:lpstr>
      <vt:lpstr>Mg</vt:lpstr>
      <vt:lpstr>Fe</vt:lpstr>
      <vt:lpstr>Zn</vt:lpstr>
      <vt:lpstr>Cu</vt:lpstr>
      <vt:lpstr>Se</vt:lpstr>
      <vt:lpstr>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Tagli</dc:creator>
  <cp:lastModifiedBy>Veronica</cp:lastModifiedBy>
  <dcterms:created xsi:type="dcterms:W3CDTF">2021-02-22T12:06:03Z</dcterms:created>
  <dcterms:modified xsi:type="dcterms:W3CDTF">2022-06-09T08:29:05Z</dcterms:modified>
</cp:coreProperties>
</file>